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'Лист1'!$A$1:$E$369</definedName>
  </definedNames>
  <calcPr fullCalcOnLoad="1"/>
</workbook>
</file>

<file path=xl/sharedStrings.xml><?xml version="1.0" encoding="utf-8"?>
<sst xmlns="http://schemas.openxmlformats.org/spreadsheetml/2006/main" count="647" uniqueCount="281">
  <si>
    <t>Статус</t>
  </si>
  <si>
    <t>Наименование муниципальной программы, подпрограммы, основного мероприятия</t>
  </si>
  <si>
    <t>всего:</t>
  </si>
  <si>
    <t>внебюджетные источники*</t>
  </si>
  <si>
    <t>Муниципальная программа  "Городское хозяйство"</t>
  </si>
  <si>
    <t>Подпрограмма  №1</t>
  </si>
  <si>
    <t>Подпрограмма  №3</t>
  </si>
  <si>
    <t>Подпрограмма  № 4</t>
  </si>
  <si>
    <t>Подпрограмма  № 5</t>
  </si>
  <si>
    <t>Подпрограмма   № 6</t>
  </si>
  <si>
    <t>Подпрограмма  № 7</t>
  </si>
  <si>
    <t>Подпрограмма  № 8</t>
  </si>
  <si>
    <t>Подпрограмма № 1</t>
  </si>
  <si>
    <t>Профилактика терроризма и экстремизма в городском округе «Город Йошкар-Ола»</t>
  </si>
  <si>
    <t>Подпрограмма  № 2</t>
  </si>
  <si>
    <t>Обеспечение деятельности подведомственных учреждений</t>
  </si>
  <si>
    <t>Подпрограмма  № 3</t>
  </si>
  <si>
    <t>всего</t>
  </si>
  <si>
    <t>«Совершенствование бюджетной политики и эффективное использование бюджетного потенциала» городского округа  «Город Йошкар-Ола»</t>
  </si>
  <si>
    <t>"Развитие дошкольного образования в городском округе "Город Йошкар-Ола"</t>
  </si>
  <si>
    <t>«Развитие общего образования в городском округе «Город Йошкар-Ола»</t>
  </si>
  <si>
    <t>«Развитие дополнительного образования и воспитательной системы в городском округе «Город Йошкар-Ола»</t>
  </si>
  <si>
    <t>«Реализация молодежной политики в городском округе "Город Йошкар-Ола"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</si>
  <si>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</si>
  <si>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Муниципальная программа "Развитие образования и реализация молодёжной политики городского округа "Город Йошкар-Ола"</t>
  </si>
  <si>
    <t>Подпрограмма  № 1</t>
  </si>
  <si>
    <t>Подпрограмма № 2</t>
  </si>
  <si>
    <t>Подпрограмма № 3</t>
  </si>
  <si>
    <t>Подпрограмма  № 6</t>
  </si>
  <si>
    <t>федеральный бюджет</t>
  </si>
  <si>
    <t>Муниципальная программа «Управление муниципальным имуществом» на 2014-2016 годы.</t>
  </si>
  <si>
    <t>бюджет городского округа «Город Йошкар-Ола»</t>
  </si>
  <si>
    <t>Противодействие корруцпии в городском округе "Город Йошкар-Ола"</t>
  </si>
  <si>
    <t>Развитие муниципальной службы в городском округе "Город Йошкар-Ола" на 2014-2018 годы</t>
  </si>
  <si>
    <t>Экологическая безопасность города Йошкар-Олы на 2014-2018 годы</t>
  </si>
  <si>
    <t>Обеспечение реализации муниципальной программы «Формирование системы эффективной муниципальной власти на 2014-2018 годы»</t>
  </si>
  <si>
    <t>"Обеспечение деятельности подведомственных учреждений и средств массовой информации"</t>
  </si>
  <si>
    <t>"Обеспечение реализации муниципальной программы "Развитие культуры, искусства и средств массовой информации"</t>
  </si>
  <si>
    <t>внебюджетные источники</t>
  </si>
  <si>
    <t>Муниципальная программа  "Развитие культуры, искусства и средств массовой информации городского округа " Город Йошкар-Ола" на 2014-2018 годы"</t>
  </si>
  <si>
    <t>Подпрограмма № 4</t>
  </si>
  <si>
    <t>Подпрограмма №1</t>
  </si>
  <si>
    <t>федеральный бюджет (средства Фонда содействия реформированию ЖКХ)</t>
  </si>
  <si>
    <t>«Развитие жилищного строительства на территории муниципального образования «Город Йошкар-Ола»</t>
  </si>
  <si>
    <t xml:space="preserve">республиканский бюджет </t>
  </si>
  <si>
    <t>республиканский  бюджет</t>
  </si>
  <si>
    <t>ответственный исполнитель                     О Т Д Е Л  Э К О Н О М И К И</t>
  </si>
  <si>
    <t xml:space="preserve">ответственный исполнитель                        У П Р А В Л Е Н И Е   К У Л Ь Т У Р Ы </t>
  </si>
  <si>
    <t xml:space="preserve">ответственный исполнитель         У П Р А В Л Е Н И Е  Г О Р О Д С К О Г О  Х О З Я Й С Т В А </t>
  </si>
  <si>
    <t>ответственный исполнитель                  У П Р А В Л Е Н И Е   П О   Д Е Л А М   Г О  И  Ч С</t>
  </si>
  <si>
    <t>ответственный исполнитель            КОМИТЕТ  ПО УПРАВЛЕНИЮ МУНИЦИПАЛЬНЫМ  ИМУЩЕСТВОМ</t>
  </si>
  <si>
    <t>бюджет городского округа "Город Йошкар-Ола"</t>
  </si>
  <si>
    <t xml:space="preserve">Источники ресурсного обеспечения </t>
  </si>
  <si>
    <t>ответственный исполнитель             Ф И Н А Н С О В О Е   У П Р А В Л Е Н И Е</t>
  </si>
  <si>
    <t xml:space="preserve">ответственный исполнитель                       У П Р А В Л Е Н И Е  О Б Р А З О В А Н И Я </t>
  </si>
  <si>
    <t>Основное мероприятие 1.1.</t>
  </si>
  <si>
    <t>Основное мероприятие 1.2.</t>
  </si>
  <si>
    <t>Основное мероприятие 1.3.</t>
  </si>
  <si>
    <t>Проведение мероприятий по защите от ЧС</t>
  </si>
  <si>
    <t>Обеспечение первичных мер пожарной безопасности на территории городского округа «Город Йошкар-Ола»</t>
  </si>
  <si>
    <t>Осуществление мероприятий по обеспечению безопасности людей на водных объектах, охрана их жизни и здоровья</t>
  </si>
  <si>
    <t>Основное мероприятие 2.1.</t>
  </si>
  <si>
    <t>Основное мероприятие 2.2.</t>
  </si>
  <si>
    <t>Основное мероприятие 3.1.</t>
  </si>
  <si>
    <t>Расходы на обеспечение деятельности подведомственных учреждений в сфере защиты населения от чрезвычайных ситуаций природного и техногенного характера, гражданской обороны</t>
  </si>
  <si>
    <t>Организация повышения квалификации муниципальных служащих, в должностные обязанности которых входит участие в противодействии коррупции</t>
  </si>
  <si>
    <t>Обеспечение деятельности аппарата управления. Фонд оплаты труда и страховые взносы, закупка товаров работ и услуг для муниципальных нужд</t>
  </si>
  <si>
    <t>Основное мероприятие 2.1</t>
  </si>
  <si>
    <t>Основное мероприятие 4.1</t>
  </si>
  <si>
    <t xml:space="preserve">Реализация мер по оптимизации муниципального долга городского округа «Город Йошкар-Ола» и своевременному исполнению долговых обязательств </t>
  </si>
  <si>
    <t>Основное мероприятие 3.4</t>
  </si>
  <si>
    <t>Основное мероприятие 3.1</t>
  </si>
  <si>
    <t>Основное мероприятие 3.2</t>
  </si>
  <si>
    <t>Основное мероприятие 3.3</t>
  </si>
  <si>
    <t>Основное мероприятие 1.1</t>
  </si>
  <si>
    <t>Основное мероприятие 1.2</t>
  </si>
  <si>
    <t>Обеспечение деятельности дошкольных образовательных учреждений городского округа «Город Йошкар-Ола»</t>
  </si>
  <si>
    <t xml:space="preserve">
бюджет городского округа «Город Йошкар-Ола»</t>
  </si>
  <si>
    <t>Развитие дошкольного образования  городского округа «Город Йошкар-Ола»</t>
  </si>
  <si>
    <t>Обеспечение деятельности муниципальных общеобразовательных учреждений городского округа «Город Йошкар-Ола»</t>
  </si>
  <si>
    <t>Развитие воспитательной системы в городском округе «Город Йошкар-Ола»</t>
  </si>
  <si>
    <t xml:space="preserve">Обеспечение деятельности муниципальных образовательных учреждений дополнительного образования детей городского округа "Город Йошкар-Ола" </t>
  </si>
  <si>
    <t>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</t>
  </si>
  <si>
    <t>Организация отдыха и занятости детей и подростков в городском округе «Город Йошкар-Ола»</t>
  </si>
  <si>
    <t>Основное мероприятие 5.1</t>
  </si>
  <si>
    <t>Основное мероприятие 6.1</t>
  </si>
  <si>
    <t>Основное мероприятие 6.2</t>
  </si>
  <si>
    <t>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</si>
  <si>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Основное мероприятие 1.4.</t>
  </si>
  <si>
    <t>Основное мероприятие 1.5.</t>
  </si>
  <si>
    <t>Энергосбережение и повышение энергетической эффективности</t>
  </si>
  <si>
    <t>Основное мероприятие 1.3</t>
  </si>
  <si>
    <t>Основное мероприятие 1.4</t>
  </si>
  <si>
    <t>Основное мероприятие 1.5</t>
  </si>
  <si>
    <t>Основное мероприятие 1.6</t>
  </si>
  <si>
    <t>Основное мероприятие 1.7</t>
  </si>
  <si>
    <t>Развитие музейного дела</t>
  </si>
  <si>
    <t>Развитие библиотечного дела</t>
  </si>
  <si>
    <t>Культурно-досуговое обслуживание населения</t>
  </si>
  <si>
    <t>Обеспечение условий для массового отдыха жителей городского округа и организация обустройства мест массового отдыха населения (развитие парков)</t>
  </si>
  <si>
    <t>Услуга по реализации дополнительных образовательных программ</t>
  </si>
  <si>
    <t>Развитие и укрепление материально-технической базы учреждений культуры и искусства</t>
  </si>
  <si>
    <t>Развитие средств массовой информации</t>
  </si>
  <si>
    <t>Субсидирование банковской процентной ставки по кредитам на приобретение жилья</t>
  </si>
  <si>
    <t>Обеспечение мероприятий по переселению граждан из аварийного жилого фонда</t>
  </si>
  <si>
    <t>федеральный бюджет (Фонд содействия реформированию ЖКХ)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</si>
  <si>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</si>
  <si>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республиканский бюджет Республики Марий Эл</t>
  </si>
  <si>
    <t>федеральный бюджет (Средства Фонда содействия реформированию ЖКХ)</t>
  </si>
  <si>
    <t>Основное мероприятие 2.2</t>
  </si>
  <si>
    <t>Реализация государственных полномочий по поставке на учет граждан, переезжающих из районов Крайнего Севера</t>
  </si>
  <si>
    <t xml:space="preserve">Развитие дополнительного образования в городском округе «Город Йошкар-Ола» </t>
  </si>
  <si>
    <t>Профилактика асоциального поведения, наркомании, алкоголизма, табакокурения среди несовершеннолетних</t>
  </si>
  <si>
    <t>Основное мероприятие 4.3</t>
  </si>
  <si>
    <t>Основное мероприятие 4.4</t>
  </si>
  <si>
    <t>Работа с талантливой молодежью. Поддержка молодежных общественных организаций и объединений</t>
  </si>
  <si>
    <t>Основное мероприятие 5.2</t>
  </si>
  <si>
    <t>Предоставление дополнительной социальной выплаты при рождении (усыновлении) одного ребенка</t>
  </si>
  <si>
    <t>Основное мероприятие 4.2</t>
  </si>
  <si>
    <t>Муниципальные программы городского округа 
"Город Йошкар-Ола"</t>
  </si>
  <si>
    <t>Муниципальная программа городского округа "Город Йошкар-Ола" "Формирование эффективной системы муниципальной власти на 2014-2018 годы"</t>
  </si>
  <si>
    <t xml:space="preserve">Федеральный бюджет </t>
  </si>
  <si>
    <t>Основное мероприятие 4.1.</t>
  </si>
  <si>
    <t>республиканский бюджет</t>
  </si>
  <si>
    <t>в тыс. руб.</t>
  </si>
  <si>
    <t>Таблица 12</t>
  </si>
  <si>
    <t xml:space="preserve"> Подпрограмма  № 3</t>
  </si>
  <si>
    <t xml:space="preserve">  </t>
  </si>
  <si>
    <t xml:space="preserve">ответственный исполнитель                  О Т Д Е Л    П Р Е Д П Р И Н И М А Т Е Л Ь С Т В А </t>
  </si>
  <si>
    <t>Муниципальная программа "Развитие малого и среднего предпринимательства в городском округе "Город Йошкар-Ола" на 2015-2019 годы"</t>
  </si>
  <si>
    <t>Осуществление контроля за использованием бюджетных средств</t>
  </si>
  <si>
    <t>Проведение оценки показателей эффективности деятельности и качества финансового менеджмента</t>
  </si>
  <si>
    <t>Основное мероприятие 2.3</t>
  </si>
  <si>
    <t>Внедрение эффективных технологий и современных методов кадровой работы, направленных на повышение профессиональной компетенции, мотивации муниципальных служащих к исполнению должностных обязанностей на высоком профессиональном уровне, внедрение информационных кадровых систем и технологий (в т.ч. проведений конкурса "Лучший муниципальный служащий")</t>
  </si>
  <si>
    <t>Организация дополнительного профессионального образования муниципальных служащих, внутриорганизационного обучений муниципальных служащих</t>
  </si>
  <si>
    <t>Организация изготовления и размещения социальной рекламы антикоррупционной направленности</t>
  </si>
  <si>
    <t xml:space="preserve">Совершенствование организации питания в муниципальных общеобразовательных учреждениях городского округа «Город Йошкар-Ола» </t>
  </si>
  <si>
    <t>Профориентация. Вовлечение молодежи в предпринимательскую деятельность</t>
  </si>
  <si>
    <t>ответственный исполнитель    УПРАВЛЕНИЕ АРХИТЕКТУРЫ И ГРАДОСТРОИТЕЛЬСТВА</t>
  </si>
  <si>
    <t xml:space="preserve">Стимулирование роста доходов бюджета городского округа «Город Йошкар-Ола» </t>
  </si>
  <si>
    <t>Охрана и рациональное использование природных и земельных ресурсов</t>
  </si>
  <si>
    <t>Отходы производства и потребления</t>
  </si>
  <si>
    <t>Восстановление зеленых насаждений, развитие особо охраняемых природных территорий</t>
  </si>
  <si>
    <t>Экологическое воспитание и пропаганда</t>
  </si>
  <si>
    <t>Развитие бюджетного планирования, формирование бюджета городского округа «Город Йошкар-Ола» на очередной финансовый и плановый период</t>
  </si>
  <si>
    <t>Обеспечение деятельности паппарата управления</t>
  </si>
  <si>
    <t>Проведение культурно-массовых и спортивных мероприятий на территории ТОС</t>
  </si>
  <si>
    <t>Обеспечение качественными услугами ЖКХ населения городского округа «Город Йошкар-Ола»</t>
  </si>
  <si>
    <t>Основное мероприятие 7.1.</t>
  </si>
  <si>
    <t>Компенсация выпадающих доходов организациям,предоставляющим населению коммунальные услуги по тарифам,не обеспечивающим возмещение издержек</t>
  </si>
  <si>
    <t>Подпрограмма  № 9</t>
  </si>
  <si>
    <r>
      <t>Основное мероприятие 4.1</t>
    </r>
    <r>
      <rPr>
        <b/>
        <sz val="12"/>
        <rFont val="Times New Roman"/>
        <family val="1"/>
      </rPr>
      <t xml:space="preserve"> </t>
    </r>
  </si>
  <si>
    <t xml:space="preserve">«Благоустройство, озеленение территории городского округа «Город Йошкар-Ола» </t>
  </si>
  <si>
    <t>Содержание автомобильных дорог и инженерных сооружений</t>
  </si>
  <si>
    <t xml:space="preserve">Содержание уличного освещения </t>
  </si>
  <si>
    <t xml:space="preserve">Озеленение территории </t>
  </si>
  <si>
    <t>Прочие мероприятия по благоустройству</t>
  </si>
  <si>
    <t>«Строительство, реконструкция и модернизация систем наружного освещения территорий городского округа «Город Йошкар-Ола»</t>
  </si>
  <si>
    <t>Строительство, реконструкция и модернизация систем наружного освещения территории</t>
  </si>
  <si>
    <t xml:space="preserve">«Поддержка общественной инициативы и развитие территорий в городском округе «Город Йошкар-Ола» </t>
  </si>
  <si>
    <t xml:space="preserve">Энергосбережение и повышение энергетической эффективности в городском округе «Город Йошкар-Ола» </t>
  </si>
  <si>
    <t>Основное мероприятие 7.2</t>
  </si>
  <si>
    <t>Основное мероприятие 1.8</t>
  </si>
  <si>
    <t xml:space="preserve">Развитие общего образования в городском округе «Город Йошкар-Ола» </t>
  </si>
  <si>
    <t xml:space="preserve"> «Обеспечение жильем молодых семей города Йошкар-Олы на 2015-2018 годы»</t>
  </si>
  <si>
    <t xml:space="preserve"> Предоставление молодым семьям социальных выплат на приобретение (строительство  жилья)</t>
  </si>
  <si>
    <t>Осуществление переданных отдельных государственных полномочий Республики Марий Эл по организации и осуществлению деятельности по опеке и попечительству в отношении несовершеннолетних в части государственного контроля и надзора в области образования в отношении образовательных учреждений  расположенных на территории городского округа "Город Йошкар-Ола"</t>
  </si>
  <si>
    <t xml:space="preserve">Капитальный ремонт и ремонт автомобильных дорог,бульватов и скверов </t>
  </si>
  <si>
    <t xml:space="preserve">Оценка расходов (в соответсвии с муниципальной программой)  
</t>
  </si>
  <si>
    <t>Социальные выплаты на возмещение части процентной ставки по кредитам, привлекаемым гражданами на водоснабжение индивидуального жилья</t>
  </si>
  <si>
    <t>Управление жизнедеятельностью, улучшение условий хозяйствования и регулирования качества и мониторинга окружающей среды</t>
  </si>
  <si>
    <t>Обеспечение реализации муниципальной программы "Городское хозяйство"</t>
  </si>
  <si>
    <t>Муниципальная программа "Управление муниципальными финансами и муниципальным долгом городского округа «Город Йошкар-Ола» на 2014-2021 годы"</t>
  </si>
  <si>
    <t xml:space="preserve">«Обеспечение реализации муниципальной программы «Управление муниципальными финансами и муниципальным долгом городского округа «Город Йошкар-Ола» на 2014-2021 годы»  </t>
  </si>
  <si>
    <t>Реализация мероприятий по профилактике терроризма и экстремизма в городском округе «Город Йошкар-Ола»</t>
  </si>
  <si>
    <t>Реализация мероприятий по защите населения и территорий городского округа «Город Йошкар-Ола» от чрезвычайных ситуаций природного и техногенного характера</t>
  </si>
  <si>
    <t>Мероприятия по защите населения и территорий городского округа «Город Йошкар-Ола» от чрезвычайных ситуаций природного и техногенного характера</t>
  </si>
  <si>
    <t>Обеспечение деятельности аварийно-спасательных учреждений</t>
  </si>
  <si>
    <t>«Обеспечение реализации муниципальной программы «Защита населения и территорий городского округа «Город Йошкар-Ола» от чрезвычайных ситуаций природного и техногенного характера, обеспечение антитеррористической защищенности»</t>
  </si>
  <si>
    <t>Подпрограмма№  4</t>
  </si>
  <si>
    <t>Обеспечение деятельности управления по делам ГО и ЧС администрации городского округа «Город Йошкар-Ола»</t>
  </si>
  <si>
    <t>Всего</t>
  </si>
  <si>
    <t>Мероприятие 2.1.1</t>
  </si>
  <si>
    <t>Мероприятие 2.1.2</t>
  </si>
  <si>
    <t>Мероприятие 2.1.3</t>
  </si>
  <si>
    <t>Мероприятие 2.1.4</t>
  </si>
  <si>
    <t>Мероприятие 2.1.5</t>
  </si>
  <si>
    <t>Предупреждение и ликвидация последствий чрезвычайных ситуаций  природного и техногенного характера</t>
  </si>
  <si>
    <t>Организация и осуществление мероприятий по гражданской обороне</t>
  </si>
  <si>
    <t>Основное мероприятие 3.1.1.</t>
  </si>
  <si>
    <t>Расходы на содержание МКУ «Йошкар-Олинская АСС»</t>
  </si>
  <si>
    <t>Мероприятие 4.1.1</t>
  </si>
  <si>
    <t>Расходы на обеспечение выполнения функций органов местного самоуправления</t>
  </si>
  <si>
    <t>Мероприятие 4.1.2</t>
  </si>
  <si>
    <t>Муниципальная программа городского округа "Город Йошкар-Ола" «Защита населения и территорий городского округа «Город Йошкар-Ола» от чрезвычайных ситуаций природного и техногенного характера, обеспечение антитеррористической защищенности» на 2017 – 2021 годы</t>
  </si>
  <si>
    <t>Повышение эффективности управления
муниципальным имуществом и земельными участками,
находящимися в собственности или ведении городского
округа «Город Йошкар-Ола»</t>
  </si>
  <si>
    <t>Основное мероприятие 1.6.</t>
  </si>
  <si>
    <t>Распоряжение муниципальным имуществом, его
содержание и обслуживание</t>
  </si>
  <si>
    <t xml:space="preserve">Реализация полномочий собственника муниципального жилищного фонда
</t>
  </si>
  <si>
    <t xml:space="preserve">Управление муниципальными организациямии
</t>
  </si>
  <si>
    <t>Оценка муниципального имущества и
земельных участков, организация и
проведение торгов</t>
  </si>
  <si>
    <t>Приобретение имущества в собственность
муниципального образования
«Город Йошкар-Ола»</t>
  </si>
  <si>
    <t>Управление земельными ресурсами и
распоряжение земельными участками,
находящимися в собственности или
ведении городского округа «Город
Йошкар-Ола».</t>
  </si>
  <si>
    <t>«Ресурсное
обеспечение
реализации
муниципальной
программы
городского округа
«Город Йошкар-
Ола» «Управление
муниципальным
имуществом и
земельными
участками» на
2017-2021 годы»</t>
  </si>
  <si>
    <t xml:space="preserve">Материально-техническое и финансовое обеспечение
деятельности комитета по управлению муниципальным
имуществом администрации городского округа
«Город Йошкар-Ола»
</t>
  </si>
  <si>
    <t>Республиканский бюджет</t>
  </si>
  <si>
    <t>Муниципальная поддержка общественных инициатив и развития институтов гражданского общества"</t>
  </si>
  <si>
    <t>Подпрограмма №5</t>
  </si>
  <si>
    <t>Подпрограмма №6</t>
  </si>
  <si>
    <t>"Профилактика правонарушений и повышение безопасности и дорожного движения в городском округе "город Йошкар-Ола"</t>
  </si>
  <si>
    <t>Основное мероприятие 1</t>
  </si>
  <si>
    <t>"Оказание муниципальной поддержки в рамках конкурсов среди социально-ориентированных НКО, Общественных советов и иных объединений, направленных на социально значимую деятельность на территории городского округа "Город Йошкар-Ола"</t>
  </si>
  <si>
    <t xml:space="preserve">Основное мероприятие 2 </t>
  </si>
  <si>
    <t>"Оказание  помощи в организации и проведении патриотических мероприятий ветеранскими объединениями"</t>
  </si>
  <si>
    <t>Основное мероприятие 3</t>
  </si>
  <si>
    <t>Участие и поддержка в организации слетов, фестивалей, семинаров, конкурсов среди НКО на муниципальном и региональном уровнях</t>
  </si>
  <si>
    <t>Основное мероприятие 4</t>
  </si>
  <si>
    <t>Организация и проведение городских мероприятий по инициативе НКО, Общественных советов и иных объединений, направленных на социально значимую деятельность на территории городского округа "Город Йошкар-Ола"</t>
  </si>
  <si>
    <t>Основное мероприятие 5</t>
  </si>
  <si>
    <t>Организация и проведение заседаний, "круглых столов" по вопросам специфики деятельности НКО"</t>
  </si>
  <si>
    <t>Основное меоприятие 1</t>
  </si>
  <si>
    <t>Организация работы с детьми и молодежью по всем вопросам профилактики правонарушений, изготовление и размещение наглядной агитации, социальной рекаламы с целью профилактики правонарушений"</t>
  </si>
  <si>
    <t>Основное меоприятие 2</t>
  </si>
  <si>
    <t>Обеспечение деятельности добровольных народных дружин городского округа "Город Йошкар-Ола"</t>
  </si>
  <si>
    <t>Организация работы с детьми и молодежью по вопросам безопасности дорожного движения, изготовление и размещение наглядной агитации, социальной рекламы;</t>
  </si>
  <si>
    <t>Муниципальная программа "Развитие жилищного строительства на территории муниципального образования "Город Йошкар-Ола" на 2017-2021 годы"</t>
  </si>
  <si>
    <t>Капитальный ремонт муниципального жилищного фонда</t>
  </si>
  <si>
    <t>Капитальный ремонт бытового корпуса, расположенного по адресу: РМЭ, г.Йошкар-Ола, ул.Крылова, д. 47 для перевода в жилое здание</t>
  </si>
  <si>
    <t>Социальные выплаты на понижение стоимости строительства жилья для работников муниципальной бюджетной сферы</t>
  </si>
  <si>
    <t>Обеспечение реализации муниципальной программы "Развитие жилищного строительства на территории муниципального образования "Город Йошкар-Ола" на 2017-2021 годы"</t>
  </si>
  <si>
    <t>Мероприятия по содержанию учреждения управление архитектуры и градостроительства администрации городского округа "Город Йошкар-Ола"</t>
  </si>
  <si>
    <t xml:space="preserve">«Строительство, реконструкция и ремонт автомобильных дорог,ливневой канализации, бульваров и скверов городского округа «Город Йошкар-Ола» </t>
  </si>
  <si>
    <t>Содержание межквартальных, внутриквартальных проездов</t>
  </si>
  <si>
    <t>Содержание автомобильных дорог общего пользования</t>
  </si>
  <si>
    <t xml:space="preserve">Капитальный ремонт  и ремонт дворовых территорий </t>
  </si>
  <si>
    <t>Содержание мест погребения</t>
  </si>
  <si>
    <t>Благоустройство территории Семеновского территориального управления</t>
  </si>
  <si>
    <t>Благоустройство территорий ТОС</t>
  </si>
  <si>
    <t>Субсидии на возмещение затрат по установке коллективных (общедомовых) и индивидуальных приборов учета</t>
  </si>
  <si>
    <t>Возмещение недополученных доходов юридическим лицам,индивидуальным предпринемателям,оказывающим банные услуги отдельным категориям граждан и прочие мероприятия в отношении коммунального хозяйства</t>
  </si>
  <si>
    <t>Основное мероприятие 9.1</t>
  </si>
  <si>
    <t>Содержание и ремонт технических средств организации дорожного движения</t>
  </si>
  <si>
    <t>Основное мероприятие 9.2</t>
  </si>
  <si>
    <t>Строительство, реконструкция, устройство и техническое перевооружение светофорных объектов, технических средств организации дорожного движения на территории городского округа "Город Йошкар-Ола"</t>
  </si>
  <si>
    <t>Подпрограмма  № 10</t>
  </si>
  <si>
    <t>Основное мероприятие 10.1</t>
  </si>
  <si>
    <t>Основное мероприятие 10.2</t>
  </si>
  <si>
    <t>Строительство, модернизация и реконструкция объектов муниципальной собственности</t>
  </si>
  <si>
    <t>Комплексное развитие коммунальной инфраструктуры городского округа "Город Йошкар-Ола</t>
  </si>
  <si>
    <t>"Наш Двор"</t>
  </si>
  <si>
    <t>Подпрограмма  №2</t>
  </si>
  <si>
    <t>Проведение конкурсов среди ТОС</t>
  </si>
  <si>
    <t>Содержание, строительство и ремонт техничских средств организации дорожного движения</t>
  </si>
  <si>
    <t>РЕАЛИЗАЦИЯ МУНИЦИПАЛЬНЫХ ПРОГРАММ В ГОРОДСКОМ ОКРУГЕ "ГОРОД ЙОШКАР-ОЛА" за январь-июнь 2017  года</t>
  </si>
  <si>
    <t>Фактические расходы (кассовые расходы источников ресурсного обеспечения) 
январь-июнь 2017 года</t>
  </si>
  <si>
    <t>Основное мероприятие 1.9</t>
  </si>
  <si>
    <t>Субвенции на обеспечение жильем граждан, уволенных с военной службы и приравненных к ним лиц</t>
  </si>
  <si>
    <t xml:space="preserve"> мероприятие 1.1.1</t>
  </si>
  <si>
    <t xml:space="preserve"> Профилактика терроризма и экстремизма в городском округе «Город Йошкар-Ола»</t>
  </si>
  <si>
    <t>Основное мероприятие 6.3</t>
  </si>
  <si>
    <t>Основное мероприятие 6.4</t>
  </si>
  <si>
    <t>Основное мероприятие 6.6</t>
  </si>
  <si>
    <t>Основное мероприятие 5.3</t>
  </si>
  <si>
    <t>Основное мероприятие 3.6</t>
  </si>
  <si>
    <t>Основное мероприятие 3.5</t>
  </si>
  <si>
    <t>Установка узлов погодного регулирования в муниципальных учреждениях</t>
  </si>
  <si>
    <t>Проведение технических мероприятий по энергосбережению и повышению энергетиче кой эффективности в муниципальных учреждениях</t>
  </si>
  <si>
    <t>Приобретение и установка индивидуальных приборов учета</t>
  </si>
  <si>
    <t xml:space="preserve">                      ответственный исполнитель УПРАВЛЕНИЕ ОБРАЗОВАНИЯ</t>
  </si>
  <si>
    <t xml:space="preserve">Муниципальная программа "Комплексное развитие социальной инфраструктуры городского округа  «Город Йошкар-Ола» </t>
  </si>
  <si>
    <t>Подпрограмма 1</t>
  </si>
  <si>
    <t>Комплексное развитие муниципальных учреждений в сфере образования городского округа «Город Йошкар-Ола»</t>
  </si>
  <si>
    <t>Введение новых мест в дошкольных образовательных организациях путем строительства объектов инфраструктуры общего образования</t>
  </si>
  <si>
    <t>Проведение реконструкции (капитального ремонта) в муниципальных дошкольных образовательных учреждениях</t>
  </si>
  <si>
    <t>Введение новых мест в общеобразовательных организациях путем строительства объектов инфраструктуры общего образования</t>
  </si>
  <si>
    <t>Проведение капитального ремонта в муниципальных общеобразовательных организациях</t>
  </si>
  <si>
    <t>федеральный бюджет*</t>
  </si>
  <si>
    <t>республиканский бюджет Республики Марий Эл*</t>
  </si>
  <si>
    <t>Подпрограмма 2</t>
  </si>
  <si>
    <t>Комплексное развитие муниципальных учреждений в сфере культуры городского округа «Город Йошкар-Ола»</t>
  </si>
  <si>
    <t>Проведение ремонта в муниципальных учреждениях культуры и искусства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</si>
</sst>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#,##0.0\ _₽"/>
    <numFmt numFmtId="181" formatCode="0.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gray125">
        <f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42"/>
      </patternFill>
    </fill>
    <fill>
      <patternFill patternType="gray125">
        <fgColor indexed="22"/>
        <bgColor indexed="43"/>
      </patternFill>
    </fill>
    <fill>
      <patternFill patternType="gray125">
        <fgColor indexed="55"/>
      </patternFill>
    </fill>
    <fill>
      <patternFill patternType="gray125">
        <bgColor indexed="43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top"/>
    </xf>
    <xf numFmtId="0" fontId="22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73" fontId="24" fillId="4" borderId="10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Alignment="1">
      <alignment/>
    </xf>
    <xf numFmtId="173" fontId="24" fillId="7" borderId="10" xfId="54" applyNumberFormat="1" applyFont="1" applyFill="1" applyBorder="1" applyAlignment="1">
      <alignment horizontal="center" vertical="center" wrapText="1"/>
      <protection/>
    </xf>
    <xf numFmtId="173" fontId="24" fillId="5" borderId="10" xfId="0" applyNumberFormat="1" applyFont="1" applyFill="1" applyBorder="1" applyAlignment="1">
      <alignment horizontal="center" vertical="center" wrapText="1"/>
    </xf>
    <xf numFmtId="173" fontId="24" fillId="24" borderId="10" xfId="0" applyNumberFormat="1" applyFont="1" applyFill="1" applyBorder="1" applyAlignment="1">
      <alignment horizontal="center" vertical="center" wrapText="1"/>
    </xf>
    <xf numFmtId="173" fontId="24" fillId="3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justify" vertical="top" wrapText="1"/>
    </xf>
    <xf numFmtId="0" fontId="24" fillId="7" borderId="10" xfId="0" applyFont="1" applyFill="1" applyBorder="1" applyAlignment="1">
      <alignment horizontal="justify" vertical="top" wrapText="1"/>
    </xf>
    <xf numFmtId="0" fontId="24" fillId="5" borderId="10" xfId="0" applyFont="1" applyFill="1" applyBorder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4" fillId="22" borderId="10" xfId="0" applyFont="1" applyFill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4" fillId="22" borderId="10" xfId="0" applyFont="1" applyFill="1" applyBorder="1" applyAlignment="1">
      <alignment horizontal="justify" vertical="justify" wrapText="1"/>
    </xf>
    <xf numFmtId="17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top" wrapText="1"/>
    </xf>
    <xf numFmtId="172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justify" vertical="top" wrapText="1"/>
    </xf>
    <xf numFmtId="172" fontId="22" fillId="0" borderId="10" xfId="0" applyNumberFormat="1" applyFont="1" applyBorder="1" applyAlignment="1">
      <alignment horizontal="center" vertical="center" wrapText="1"/>
    </xf>
    <xf numFmtId="0" fontId="24" fillId="7" borderId="10" xfId="0" applyFont="1" applyFill="1" applyBorder="1" applyAlignment="1">
      <alignment vertical="top" wrapText="1"/>
    </xf>
    <xf numFmtId="172" fontId="22" fillId="7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0" fontId="24" fillId="5" borderId="10" xfId="0" applyFont="1" applyFill="1" applyBorder="1" applyAlignment="1">
      <alignment vertical="top" wrapText="1"/>
    </xf>
    <xf numFmtId="172" fontId="22" fillId="5" borderId="10" xfId="0" applyNumberFormat="1" applyFont="1" applyFill="1" applyBorder="1" applyAlignment="1">
      <alignment horizontal="center" vertical="center" wrapText="1"/>
    </xf>
    <xf numFmtId="170" fontId="22" fillId="0" borderId="10" xfId="43" applyFont="1" applyBorder="1" applyAlignment="1">
      <alignment horizontal="left" vertical="top" wrapText="1"/>
    </xf>
    <xf numFmtId="0" fontId="24" fillId="7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54" applyFont="1" applyFill="1" applyBorder="1" applyAlignment="1">
      <alignment horizontal="left" vertical="center" wrapText="1"/>
      <protection/>
    </xf>
    <xf numFmtId="0" fontId="24" fillId="22" borderId="10" xfId="54" applyFont="1" applyFill="1" applyBorder="1" applyAlignment="1">
      <alignment horizontal="center" vertical="top" wrapText="1"/>
      <protection/>
    </xf>
    <xf numFmtId="0" fontId="22" fillId="0" borderId="10" xfId="54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vertical="top"/>
    </xf>
    <xf numFmtId="0" fontId="22" fillId="7" borderId="10" xfId="0" applyFont="1" applyFill="1" applyBorder="1" applyAlignment="1">
      <alignment horizontal="justify" vertical="top" wrapText="1"/>
    </xf>
    <xf numFmtId="0" fontId="22" fillId="5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justify" vertical="top" wrapText="1"/>
    </xf>
    <xf numFmtId="0" fontId="22" fillId="7" borderId="10" xfId="54" applyFont="1" applyFill="1" applyBorder="1" applyAlignment="1">
      <alignment horizontal="left" vertical="top" wrapText="1"/>
      <protection/>
    </xf>
    <xf numFmtId="0" fontId="22" fillId="24" borderId="10" xfId="54" applyFont="1" applyFill="1" applyBorder="1" applyAlignment="1">
      <alignment horizontal="left" vertical="top" wrapText="1"/>
      <protection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72" fontId="24" fillId="22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26" borderId="10" xfId="54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horizontal="left" vertical="justify" wrapText="1"/>
    </xf>
    <xf numFmtId="0" fontId="22" fillId="0" borderId="10" xfId="0" applyFont="1" applyFill="1" applyBorder="1" applyAlignment="1">
      <alignment horizontal="left" vertical="justify" wrapText="1"/>
    </xf>
    <xf numFmtId="0" fontId="24" fillId="4" borderId="10" xfId="0" applyFont="1" applyFill="1" applyBorder="1" applyAlignment="1">
      <alignment horizontal="left" vertical="top" wrapText="1"/>
    </xf>
    <xf numFmtId="0" fontId="24" fillId="7" borderId="10" xfId="0" applyFont="1" applyFill="1" applyBorder="1" applyAlignment="1">
      <alignment horizontal="left" vertical="top" wrapText="1"/>
    </xf>
    <xf numFmtId="0" fontId="24" fillId="22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26" fillId="4" borderId="10" xfId="0" applyFont="1" applyFill="1" applyBorder="1" applyAlignment="1">
      <alignment horizontal="left" vertical="top" wrapText="1"/>
    </xf>
    <xf numFmtId="0" fontId="26" fillId="7" borderId="10" xfId="0" applyFont="1" applyFill="1" applyBorder="1" applyAlignment="1">
      <alignment horizontal="left" vertical="center" wrapText="1"/>
    </xf>
    <xf numFmtId="172" fontId="25" fillId="7" borderId="10" xfId="0" applyNumberFormat="1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left" vertical="center" wrapText="1"/>
    </xf>
    <xf numFmtId="172" fontId="26" fillId="22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vertical="top" wrapText="1"/>
    </xf>
    <xf numFmtId="172" fontId="24" fillId="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top" wrapText="1"/>
    </xf>
    <xf numFmtId="0" fontId="24" fillId="22" borderId="10" xfId="0" applyFont="1" applyFill="1" applyBorder="1" applyAlignment="1">
      <alignment vertical="top" wrapText="1"/>
    </xf>
    <xf numFmtId="0" fontId="24" fillId="4" borderId="10" xfId="54" applyFont="1" applyFill="1" applyBorder="1" applyAlignment="1">
      <alignment horizontal="center" vertical="top" wrapText="1"/>
      <protection/>
    </xf>
    <xf numFmtId="0" fontId="22" fillId="3" borderId="10" xfId="54" applyFont="1" applyFill="1" applyBorder="1" applyAlignment="1">
      <alignment horizontal="left" vertical="top" wrapText="1"/>
      <protection/>
    </xf>
    <xf numFmtId="172" fontId="22" fillId="3" borderId="10" xfId="0" applyNumberFormat="1" applyFont="1" applyFill="1" applyBorder="1" applyAlignment="1">
      <alignment horizontal="center" vertical="center"/>
    </xf>
    <xf numFmtId="0" fontId="24" fillId="22" borderId="10" xfId="54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 vertical="justify"/>
    </xf>
    <xf numFmtId="0" fontId="24" fillId="25" borderId="10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justify" vertical="justify" wrapText="1"/>
    </xf>
    <xf numFmtId="0" fontId="22" fillId="25" borderId="10" xfId="0" applyFont="1" applyFill="1" applyBorder="1" applyAlignment="1">
      <alignment horizontal="justify" vertical="justify" wrapText="1"/>
    </xf>
    <xf numFmtId="2" fontId="27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2" fontId="24" fillId="22" borderId="10" xfId="0" applyNumberFormat="1" applyFont="1" applyFill="1" applyBorder="1" applyAlignment="1">
      <alignment horizontal="center" vertical="center"/>
    </xf>
    <xf numFmtId="172" fontId="22" fillId="25" borderId="10" xfId="0" applyNumberFormat="1" applyFont="1" applyFill="1" applyBorder="1" applyAlignment="1">
      <alignment horizontal="center" vertical="center"/>
    </xf>
    <xf numFmtId="4" fontId="24" fillId="7" borderId="10" xfId="0" applyNumberFormat="1" applyFont="1" applyFill="1" applyBorder="1" applyAlignment="1">
      <alignment horizontal="center" vertical="center"/>
    </xf>
    <xf numFmtId="172" fontId="24" fillId="7" borderId="10" xfId="0" applyNumberFormat="1" applyFont="1" applyFill="1" applyBorder="1" applyAlignment="1">
      <alignment horizontal="center" vertical="center"/>
    </xf>
    <xf numFmtId="3" fontId="24" fillId="3" borderId="10" xfId="0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172" fontId="24" fillId="22" borderId="11" xfId="0" applyNumberFormat="1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0" fontId="24" fillId="4" borderId="10" xfId="54" applyFont="1" applyFill="1" applyBorder="1" applyAlignment="1">
      <alignment horizontal="center" vertical="center" wrapText="1"/>
      <protection/>
    </xf>
    <xf numFmtId="0" fontId="24" fillId="7" borderId="10" xfId="54" applyFont="1" applyFill="1" applyBorder="1" applyAlignment="1">
      <alignment horizontal="center" vertical="center" wrapText="1"/>
      <protection/>
    </xf>
    <xf numFmtId="0" fontId="24" fillId="5" borderId="10" xfId="54" applyFont="1" applyFill="1" applyBorder="1" applyAlignment="1">
      <alignment horizontal="center" vertical="center" wrapText="1"/>
      <protection/>
    </xf>
    <xf numFmtId="0" fontId="24" fillId="24" borderId="10" xfId="54" applyFont="1" applyFill="1" applyBorder="1" applyAlignment="1">
      <alignment horizontal="center" vertical="center" wrapText="1"/>
      <protection/>
    </xf>
    <xf numFmtId="0" fontId="24" fillId="3" borderId="10" xfId="54" applyFont="1" applyFill="1" applyBorder="1" applyAlignment="1">
      <alignment horizontal="center" vertical="center" wrapText="1"/>
      <protection/>
    </xf>
    <xf numFmtId="0" fontId="24" fillId="4" borderId="10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2" fontId="24" fillId="4" borderId="10" xfId="0" applyNumberFormat="1" applyFont="1" applyFill="1" applyBorder="1" applyAlignment="1">
      <alignment horizontal="center" vertical="center"/>
    </xf>
    <xf numFmtId="172" fontId="22" fillId="7" borderId="10" xfId="0" applyNumberFormat="1" applyFont="1" applyFill="1" applyBorder="1" applyAlignment="1">
      <alignment horizontal="center" vertical="center"/>
    </xf>
    <xf numFmtId="172" fontId="22" fillId="5" borderId="10" xfId="0" applyNumberFormat="1" applyFont="1" applyFill="1" applyBorder="1" applyAlignment="1">
      <alignment horizontal="center" vertical="center"/>
    </xf>
    <xf numFmtId="172" fontId="22" fillId="24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 wrapText="1"/>
    </xf>
    <xf numFmtId="172" fontId="26" fillId="4" borderId="10" xfId="0" applyNumberFormat="1" applyFont="1" applyFill="1" applyBorder="1" applyAlignment="1">
      <alignment horizontal="center" vertical="center" wrapText="1"/>
    </xf>
    <xf numFmtId="173" fontId="22" fillId="0" borderId="10" xfId="0" applyNumberFormat="1" applyFont="1" applyBorder="1" applyAlignment="1">
      <alignment horizontal="center" vertical="center"/>
    </xf>
    <xf numFmtId="172" fontId="24" fillId="24" borderId="10" xfId="0" applyNumberFormat="1" applyFont="1" applyFill="1" applyBorder="1" applyAlignment="1">
      <alignment horizontal="center" vertical="center"/>
    </xf>
    <xf numFmtId="4" fontId="24" fillId="4" borderId="10" xfId="0" applyNumberFormat="1" applyFont="1" applyFill="1" applyBorder="1" applyAlignment="1">
      <alignment horizontal="center" vertical="center"/>
    </xf>
    <xf numFmtId="172" fontId="24" fillId="5" borderId="10" xfId="0" applyNumberFormat="1" applyFont="1" applyFill="1" applyBorder="1" applyAlignment="1">
      <alignment horizontal="center" vertical="center"/>
    </xf>
    <xf numFmtId="172" fontId="24" fillId="3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justify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9" fontId="28" fillId="22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justify" wrapText="1"/>
    </xf>
    <xf numFmtId="0" fontId="22" fillId="0" borderId="10" xfId="0" applyFont="1" applyBorder="1" applyAlignment="1">
      <alignment horizontal="center" vertical="top"/>
    </xf>
    <xf numFmtId="172" fontId="22" fillId="0" borderId="12" xfId="0" applyNumberFormat="1" applyFont="1" applyBorder="1" applyAlignment="1">
      <alignment horizontal="center" vertical="top"/>
    </xf>
    <xf numFmtId="173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justify"/>
    </xf>
    <xf numFmtId="0" fontId="22" fillId="0" borderId="12" xfId="0" applyFont="1" applyFill="1" applyBorder="1" applyAlignment="1">
      <alignment horizontal="center" vertical="justify"/>
    </xf>
    <xf numFmtId="0" fontId="22" fillId="0" borderId="12" xfId="0" applyFont="1" applyFill="1" applyBorder="1" applyAlignment="1">
      <alignment horizontal="center" vertical="top"/>
    </xf>
    <xf numFmtId="172" fontId="22" fillId="7" borderId="13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172" fontId="24" fillId="4" borderId="10" xfId="54" applyNumberFormat="1" applyFont="1" applyFill="1" applyBorder="1" applyAlignment="1">
      <alignment horizontal="center" vertical="center" wrapText="1"/>
      <protection/>
    </xf>
    <xf numFmtId="172" fontId="22" fillId="22" borderId="10" xfId="0" applyNumberFormat="1" applyFont="1" applyFill="1" applyBorder="1" applyAlignment="1">
      <alignment horizontal="center" vertical="center" wrapText="1"/>
    </xf>
    <xf numFmtId="0" fontId="22" fillId="26" borderId="14" xfId="54" applyFont="1" applyFill="1" applyBorder="1" applyAlignment="1">
      <alignment vertical="top" wrapText="1"/>
      <protection/>
    </xf>
    <xf numFmtId="172" fontId="22" fillId="22" borderId="10" xfId="0" applyNumberFormat="1" applyFont="1" applyFill="1" applyBorder="1" applyAlignment="1">
      <alignment horizontal="center" vertical="center"/>
    </xf>
    <xf numFmtId="172" fontId="24" fillId="7" borderId="10" xfId="0" applyNumberFormat="1" applyFont="1" applyFill="1" applyBorder="1" applyAlignment="1">
      <alignment horizontal="center" vertical="center" wrapText="1"/>
    </xf>
    <xf numFmtId="172" fontId="22" fillId="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 wrapText="1"/>
    </xf>
    <xf numFmtId="179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179" fontId="22" fillId="0" borderId="10" xfId="0" applyNumberFormat="1" applyFont="1" applyFill="1" applyBorder="1" applyAlignment="1">
      <alignment horizontal="center" vertical="center"/>
    </xf>
    <xf numFmtId="0" fontId="30" fillId="5" borderId="0" xfId="0" applyFont="1" applyFill="1" applyAlignment="1">
      <alignment horizontal="center"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4" xfId="54" applyFont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179" fontId="22" fillId="4" borderId="10" xfId="0" applyNumberFormat="1" applyFont="1" applyFill="1" applyBorder="1" applyAlignment="1">
      <alignment horizontal="center" vertical="center"/>
    </xf>
    <xf numFmtId="179" fontId="22" fillId="5" borderId="10" xfId="0" applyNumberFormat="1" applyFont="1" applyFill="1" applyBorder="1" applyAlignment="1">
      <alignment horizontal="center" vertical="center"/>
    </xf>
    <xf numFmtId="179" fontId="22" fillId="22" borderId="10" xfId="0" applyNumberFormat="1" applyFont="1" applyFill="1" applyBorder="1" applyAlignment="1">
      <alignment horizontal="center" vertical="center"/>
    </xf>
    <xf numFmtId="180" fontId="22" fillId="0" borderId="14" xfId="54" applyNumberFormat="1" applyFont="1" applyFill="1" applyBorder="1" applyAlignment="1">
      <alignment horizontal="center" vertical="center" wrapText="1"/>
      <protection/>
    </xf>
    <xf numFmtId="179" fontId="22" fillId="7" borderId="10" xfId="0" applyNumberFormat="1" applyFont="1" applyFill="1" applyBorder="1" applyAlignment="1">
      <alignment horizontal="center" vertical="center"/>
    </xf>
    <xf numFmtId="179" fontId="22" fillId="24" borderId="10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vertical="top"/>
    </xf>
    <xf numFmtId="0" fontId="29" fillId="0" borderId="10" xfId="0" applyFont="1" applyBorder="1" applyAlignment="1">
      <alignment horizontal="justify" vertical="top" wrapText="1"/>
    </xf>
    <xf numFmtId="0" fontId="29" fillId="0" borderId="10" xfId="54" applyFont="1" applyBorder="1" applyAlignment="1">
      <alignment horizontal="left" vertical="top" wrapText="1"/>
      <protection/>
    </xf>
    <xf numFmtId="0" fontId="30" fillId="0" borderId="10" xfId="0" applyFont="1" applyBorder="1" applyAlignment="1">
      <alignment horizontal="left" vertical="top" wrapText="1"/>
    </xf>
    <xf numFmtId="0" fontId="29" fillId="0" borderId="10" xfId="54" applyFont="1" applyFill="1" applyBorder="1" applyAlignment="1">
      <alignment vertical="top" wrapText="1"/>
      <protection/>
    </xf>
    <xf numFmtId="0" fontId="29" fillId="0" borderId="15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2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justify" wrapText="1"/>
    </xf>
    <xf numFmtId="0" fontId="20" fillId="0" borderId="17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top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justify" wrapText="1"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vertical="center" wrapText="1"/>
    </xf>
    <xf numFmtId="179" fontId="24" fillId="0" borderId="10" xfId="0" applyNumberFormat="1" applyFont="1" applyFill="1" applyBorder="1" applyAlignment="1">
      <alignment horizontal="center" vertical="center"/>
    </xf>
    <xf numFmtId="180" fontId="24" fillId="0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4" fillId="22" borderId="10" xfId="54" applyFont="1" applyFill="1" applyBorder="1" applyAlignment="1">
      <alignment horizontal="left" vertical="top" wrapText="1"/>
      <protection/>
    </xf>
    <xf numFmtId="173" fontId="20" fillId="0" borderId="10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 vertical="top" wrapText="1"/>
    </xf>
    <xf numFmtId="173" fontId="20" fillId="0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173" fontId="32" fillId="0" borderId="10" xfId="0" applyNumberFormat="1" applyFont="1" applyFill="1" applyBorder="1" applyAlignment="1">
      <alignment horizontal="center"/>
    </xf>
    <xf numFmtId="173" fontId="33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73" fontId="20" fillId="0" borderId="0" xfId="0" applyNumberFormat="1" applyFont="1" applyAlignment="1">
      <alignment horizontal="center"/>
    </xf>
    <xf numFmtId="173" fontId="20" fillId="0" borderId="10" xfId="0" applyNumberFormat="1" applyFont="1" applyFill="1" applyBorder="1" applyAlignment="1">
      <alignment horizontal="center" wrapText="1"/>
    </xf>
    <xf numFmtId="172" fontId="22" fillId="4" borderId="10" xfId="0" applyNumberFormat="1" applyFont="1" applyFill="1" applyBorder="1" applyAlignment="1">
      <alignment horizontal="center" vertical="center"/>
    </xf>
    <xf numFmtId="0" fontId="22" fillId="26" borderId="10" xfId="54" applyFont="1" applyFill="1" applyBorder="1" applyAlignment="1">
      <alignment vertical="top" wrapText="1"/>
      <protection/>
    </xf>
    <xf numFmtId="0" fontId="22" fillId="26" borderId="17" xfId="54" applyFont="1" applyFill="1" applyBorder="1" applyAlignment="1">
      <alignment horizontal="left" vertical="top" wrapText="1"/>
      <protection/>
    </xf>
    <xf numFmtId="172" fontId="22" fillId="0" borderId="10" xfId="0" applyNumberFormat="1" applyFont="1" applyBorder="1" applyAlignment="1">
      <alignment horizontal="center" vertical="justify"/>
    </xf>
    <xf numFmtId="0" fontId="26" fillId="2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left" vertical="top" wrapText="1"/>
    </xf>
    <xf numFmtId="173" fontId="26" fillId="25" borderId="10" xfId="0" applyNumberFormat="1" applyFont="1" applyFill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wrapText="1"/>
    </xf>
    <xf numFmtId="0" fontId="26" fillId="27" borderId="10" xfId="0" applyFont="1" applyFill="1" applyBorder="1" applyAlignment="1">
      <alignment horizontal="center" vertical="center" wrapText="1"/>
    </xf>
    <xf numFmtId="173" fontId="26" fillId="27" borderId="10" xfId="0" applyNumberFormat="1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justify" vertical="top" wrapText="1"/>
    </xf>
    <xf numFmtId="0" fontId="26" fillId="28" borderId="10" xfId="0" applyFont="1" applyFill="1" applyBorder="1" applyAlignment="1">
      <alignment horizontal="center" vertical="center" wrapText="1"/>
    </xf>
    <xf numFmtId="173" fontId="26" fillId="28" borderId="10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top" wrapText="1"/>
    </xf>
    <xf numFmtId="173" fontId="26" fillId="0" borderId="10" xfId="0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top" wrapText="1"/>
    </xf>
    <xf numFmtId="173" fontId="25" fillId="0" borderId="10" xfId="0" applyNumberFormat="1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173" fontId="25" fillId="0" borderId="10" xfId="0" applyNumberFormat="1" applyFont="1" applyFill="1" applyBorder="1" applyAlignment="1">
      <alignment horizontal="center"/>
    </xf>
    <xf numFmtId="0" fontId="24" fillId="25" borderId="13" xfId="0" applyFont="1" applyFill="1" applyBorder="1" applyAlignment="1">
      <alignment horizontal="justify" vertical="top" wrapText="1"/>
    </xf>
    <xf numFmtId="0" fontId="24" fillId="25" borderId="20" xfId="0" applyFont="1" applyFill="1" applyBorder="1" applyAlignment="1">
      <alignment horizontal="justify" vertical="top" wrapText="1"/>
    </xf>
    <xf numFmtId="0" fontId="24" fillId="25" borderId="10" xfId="54" applyFont="1" applyFill="1" applyBorder="1" applyAlignment="1">
      <alignment horizontal="center" vertical="top" wrapText="1"/>
      <protection/>
    </xf>
    <xf numFmtId="0" fontId="24" fillId="25" borderId="10" xfId="0" applyFont="1" applyFill="1" applyBorder="1" applyAlignment="1">
      <alignment horizontal="left" vertical="top" wrapText="1"/>
    </xf>
    <xf numFmtId="0" fontId="24" fillId="25" borderId="15" xfId="0" applyFont="1" applyFill="1" applyBorder="1" applyAlignment="1">
      <alignment horizontal="center" wrapText="1"/>
    </xf>
    <xf numFmtId="0" fontId="24" fillId="25" borderId="18" xfId="0" applyFont="1" applyFill="1" applyBorder="1" applyAlignment="1">
      <alignment horizontal="center" wrapText="1"/>
    </xf>
    <xf numFmtId="0" fontId="24" fillId="25" borderId="11" xfId="0" applyFont="1" applyFill="1" applyBorder="1" applyAlignment="1">
      <alignment horizontal="center" wrapText="1"/>
    </xf>
    <xf numFmtId="0" fontId="24" fillId="25" borderId="10" xfId="0" applyFont="1" applyFill="1" applyBorder="1" applyAlignment="1">
      <alignment horizontal="justify" vertical="justify" wrapText="1"/>
    </xf>
    <xf numFmtId="0" fontId="24" fillId="25" borderId="21" xfId="0" applyFont="1" applyFill="1" applyBorder="1" applyAlignment="1">
      <alignment horizontal="justify" vertical="top" wrapText="1"/>
    </xf>
    <xf numFmtId="0" fontId="24" fillId="25" borderId="22" xfId="0" applyFont="1" applyFill="1" applyBorder="1" applyAlignment="1">
      <alignment horizontal="justify" vertical="top" wrapText="1"/>
    </xf>
    <xf numFmtId="0" fontId="26" fillId="25" borderId="22" xfId="0" applyFont="1" applyFill="1" applyBorder="1" applyAlignment="1">
      <alignment horizontal="left" vertical="center" wrapText="1"/>
    </xf>
    <xf numFmtId="0" fontId="26" fillId="25" borderId="13" xfId="0" applyFont="1" applyFill="1" applyBorder="1" applyAlignment="1">
      <alignment horizontal="left" vertical="center" wrapText="1"/>
    </xf>
    <xf numFmtId="0" fontId="26" fillId="25" borderId="20" xfId="0" applyFont="1" applyFill="1" applyBorder="1" applyAlignment="1">
      <alignment horizontal="left" vertical="center" wrapText="1"/>
    </xf>
    <xf numFmtId="0" fontId="24" fillId="25" borderId="10" xfId="54" applyFont="1" applyFill="1" applyBorder="1" applyAlignment="1">
      <alignment horizontal="left" vertical="center" wrapText="1"/>
      <protection/>
    </xf>
    <xf numFmtId="0" fontId="26" fillId="25" borderId="10" xfId="0" applyFont="1" applyFill="1" applyBorder="1" applyAlignment="1">
      <alignment horizontal="left" vertical="center" wrapText="1"/>
    </xf>
    <xf numFmtId="0" fontId="24" fillId="25" borderId="15" xfId="0" applyFont="1" applyFill="1" applyBorder="1" applyAlignment="1">
      <alignment horizontal="center" vertical="top"/>
    </xf>
    <xf numFmtId="0" fontId="24" fillId="25" borderId="18" xfId="0" applyFont="1" applyFill="1" applyBorder="1" applyAlignment="1">
      <alignment horizontal="center" vertical="top"/>
    </xf>
    <xf numFmtId="0" fontId="24" fillId="25" borderId="11" xfId="0" applyFont="1" applyFill="1" applyBorder="1" applyAlignment="1">
      <alignment horizontal="center" vertical="top"/>
    </xf>
    <xf numFmtId="0" fontId="24" fillId="25" borderId="10" xfId="0" applyFont="1" applyFill="1" applyBorder="1" applyAlignment="1">
      <alignment horizontal="justify" vertical="top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top" wrapText="1"/>
    </xf>
    <xf numFmtId="0" fontId="24" fillId="25" borderId="10" xfId="54" applyFont="1" applyFill="1" applyBorder="1" applyAlignment="1">
      <alignment horizontal="left" vertical="top" wrapText="1"/>
      <protection/>
    </xf>
    <xf numFmtId="0" fontId="24" fillId="0" borderId="14" xfId="0" applyFont="1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0" fontId="24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justify" wrapText="1"/>
    </xf>
    <xf numFmtId="0" fontId="24" fillId="25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25" borderId="10" xfId="0" applyFont="1" applyFill="1" applyBorder="1" applyAlignment="1">
      <alignment vertical="top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2" fontId="24" fillId="4" borderId="14" xfId="54" applyNumberFormat="1" applyFont="1" applyFill="1" applyBorder="1" applyAlignment="1">
      <alignment horizontal="center" vertical="center" wrapText="1"/>
      <protection/>
    </xf>
    <xf numFmtId="172" fontId="24" fillId="4" borderId="12" xfId="54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179" fontId="22" fillId="0" borderId="14" xfId="0" applyNumberFormat="1" applyFont="1" applyBorder="1" applyAlignment="1">
      <alignment horizontal="center" vertical="center"/>
    </xf>
    <xf numFmtId="179" fontId="22" fillId="0" borderId="12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4" fillId="0" borderId="14" xfId="54" applyFont="1" applyFill="1" applyBorder="1" applyAlignment="1">
      <alignment horizontal="left" vertical="center" wrapText="1"/>
      <protection/>
    </xf>
    <xf numFmtId="0" fontId="24" fillId="0" borderId="17" xfId="54" applyFont="1" applyFill="1" applyBorder="1" applyAlignment="1">
      <alignment horizontal="left" vertical="center" wrapText="1"/>
      <protection/>
    </xf>
    <xf numFmtId="0" fontId="22" fillId="25" borderId="10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top" wrapText="1"/>
    </xf>
    <xf numFmtId="0" fontId="24" fillId="25" borderId="22" xfId="0" applyFont="1" applyFill="1" applyBorder="1" applyAlignment="1">
      <alignment horizontal="center" vertical="top" wrapText="1"/>
    </xf>
    <xf numFmtId="0" fontId="24" fillId="25" borderId="23" xfId="0" applyFont="1" applyFill="1" applyBorder="1" applyAlignment="1">
      <alignment horizontal="center" vertical="top" wrapText="1"/>
    </xf>
    <xf numFmtId="0" fontId="24" fillId="25" borderId="24" xfId="0" applyFont="1" applyFill="1" applyBorder="1" applyAlignment="1">
      <alignment horizontal="center" vertical="top" wrapText="1"/>
    </xf>
    <xf numFmtId="0" fontId="24" fillId="25" borderId="13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7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4" fillId="29" borderId="14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4" fillId="29" borderId="14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vertical="top" wrapText="1"/>
    </xf>
    <xf numFmtId="0" fontId="24" fillId="22" borderId="10" xfId="54" applyFont="1" applyFill="1" applyBorder="1" applyAlignment="1">
      <alignment horizontal="center" vertical="justify" wrapText="1"/>
      <protection/>
    </xf>
    <xf numFmtId="0" fontId="22" fillId="0" borderId="10" xfId="0" applyFont="1" applyBorder="1" applyAlignment="1">
      <alignment horizontal="left" vertical="top" wrapText="1"/>
    </xf>
    <xf numFmtId="0" fontId="28" fillId="25" borderId="21" xfId="0" applyFont="1" applyFill="1" applyBorder="1" applyAlignment="1">
      <alignment vertical="center" wrapText="1"/>
    </xf>
    <xf numFmtId="0" fontId="28" fillId="25" borderId="22" xfId="0" applyFont="1" applyFill="1" applyBorder="1" applyAlignment="1">
      <alignment vertical="center" wrapText="1"/>
    </xf>
    <xf numFmtId="0" fontId="28" fillId="25" borderId="23" xfId="0" applyFont="1" applyFill="1" applyBorder="1" applyAlignment="1">
      <alignment vertical="center" wrapText="1"/>
    </xf>
    <xf numFmtId="0" fontId="28" fillId="25" borderId="24" xfId="0" applyFont="1" applyFill="1" applyBorder="1" applyAlignment="1">
      <alignment vertical="center" wrapText="1"/>
    </xf>
    <xf numFmtId="0" fontId="28" fillId="25" borderId="13" xfId="0" applyFont="1" applyFill="1" applyBorder="1" applyAlignment="1">
      <alignment vertical="center" wrapText="1"/>
    </xf>
    <xf numFmtId="0" fontId="28" fillId="25" borderId="20" xfId="0" applyFont="1" applyFill="1" applyBorder="1" applyAlignment="1">
      <alignment vertical="center" wrapText="1"/>
    </xf>
    <xf numFmtId="172" fontId="24" fillId="22" borderId="10" xfId="54" applyNumberFormat="1" applyFont="1" applyFill="1" applyBorder="1" applyAlignment="1">
      <alignment horizontal="center" vertical="center" wrapText="1"/>
      <protection/>
    </xf>
    <xf numFmtId="172" fontId="24" fillId="22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2" borderId="10" xfId="0" applyFont="1" applyFill="1" applyBorder="1" applyAlignment="1">
      <alignment horizontal="center" vertical="top"/>
    </xf>
    <xf numFmtId="0" fontId="22" fillId="0" borderId="17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/>
    </xf>
    <xf numFmtId="0" fontId="24" fillId="25" borderId="10" xfId="0" applyFont="1" applyFill="1" applyBorder="1" applyAlignment="1">
      <alignment horizont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172" fontId="22" fillId="0" borderId="14" xfId="0" applyNumberFormat="1" applyFont="1" applyBorder="1" applyAlignment="1">
      <alignment horizontal="center" vertical="center" wrapText="1"/>
    </xf>
    <xf numFmtId="172" fontId="22" fillId="0" borderId="17" xfId="0" applyNumberFormat="1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 vertical="center" wrapText="1"/>
    </xf>
    <xf numFmtId="0" fontId="22" fillId="0" borderId="14" xfId="54" applyFont="1" applyFill="1" applyBorder="1" applyAlignment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2" fillId="0" borderId="17" xfId="54" applyFont="1" applyFill="1" applyBorder="1" applyAlignment="1">
      <alignment horizontal="left" vertical="top" wrapText="1"/>
      <protection/>
    </xf>
    <xf numFmtId="0" fontId="22" fillId="0" borderId="12" xfId="54" applyFont="1" applyFill="1" applyBorder="1" applyAlignment="1">
      <alignment horizontal="left" vertical="top" wrapText="1"/>
      <protection/>
    </xf>
    <xf numFmtId="172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4" fillId="25" borderId="14" xfId="54" applyFont="1" applyFill="1" applyBorder="1" applyAlignment="1">
      <alignment horizontal="center" vertical="top" wrapText="1"/>
      <protection/>
    </xf>
    <xf numFmtId="0" fontId="24" fillId="25" borderId="17" xfId="54" applyFont="1" applyFill="1" applyBorder="1" applyAlignment="1">
      <alignment horizontal="center" vertical="top" wrapText="1"/>
      <protection/>
    </xf>
    <xf numFmtId="172" fontId="22" fillId="0" borderId="14" xfId="0" applyNumberFormat="1" applyFont="1" applyFill="1" applyBorder="1" applyAlignment="1">
      <alignment horizontal="center" vertical="center" wrapText="1"/>
    </xf>
    <xf numFmtId="172" fontId="22" fillId="0" borderId="12" xfId="0" applyNumberFormat="1" applyFont="1" applyFill="1" applyBorder="1" applyAlignment="1">
      <alignment horizontal="center" vertical="center" wrapText="1"/>
    </xf>
    <xf numFmtId="0" fontId="24" fillId="25" borderId="10" xfId="54" applyFont="1" applyFill="1" applyBorder="1" applyAlignment="1">
      <alignment vertical="top" wrapText="1"/>
      <protection/>
    </xf>
    <xf numFmtId="0" fontId="24" fillId="25" borderId="10" xfId="0" applyFont="1" applyFill="1" applyBorder="1" applyAlignment="1">
      <alignment horizontal="center"/>
    </xf>
    <xf numFmtId="172" fontId="22" fillId="0" borderId="1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4" fillId="4" borderId="10" xfId="54" applyFont="1" applyFill="1" applyBorder="1" applyAlignment="1">
      <alignment horizontal="center" vertical="justify" wrapText="1"/>
      <protection/>
    </xf>
    <xf numFmtId="0" fontId="24" fillId="25" borderId="14" xfId="54" applyFont="1" applyFill="1" applyBorder="1" applyAlignment="1">
      <alignment horizontal="center" vertical="center" wrapText="1"/>
      <protection/>
    </xf>
    <xf numFmtId="0" fontId="24" fillId="25" borderId="17" xfId="54" applyFont="1" applyFill="1" applyBorder="1" applyAlignment="1">
      <alignment horizontal="center" vertical="center" wrapText="1"/>
      <protection/>
    </xf>
    <xf numFmtId="0" fontId="24" fillId="25" borderId="12" xfId="54" applyFont="1" applyFill="1" applyBorder="1" applyAlignment="1">
      <alignment horizontal="center" vertical="center" wrapText="1"/>
      <protection/>
    </xf>
    <xf numFmtId="0" fontId="26" fillId="25" borderId="25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6" fillId="25" borderId="21" xfId="0" applyFont="1" applyFill="1" applyBorder="1" applyAlignment="1">
      <alignment horizontal="center" vertical="center" wrapText="1"/>
    </xf>
    <xf numFmtId="0" fontId="26" fillId="25" borderId="22" xfId="0" applyFont="1" applyFill="1" applyBorder="1" applyAlignment="1">
      <alignment horizontal="center" vertical="center" wrapText="1"/>
    </xf>
    <xf numFmtId="0" fontId="26" fillId="25" borderId="23" xfId="0" applyFont="1" applyFill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top" wrapText="1"/>
    </xf>
    <xf numFmtId="0" fontId="22" fillId="22" borderId="12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173" fontId="24" fillId="0" borderId="14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173" fontId="0" fillId="0" borderId="12" xfId="0" applyNumberFormat="1" applyFill="1" applyBorder="1" applyAlignment="1">
      <alignment/>
    </xf>
    <xf numFmtId="0" fontId="24" fillId="30" borderId="12" xfId="0" applyFont="1" applyFill="1" applyBorder="1" applyAlignment="1">
      <alignment horizontal="justify" vertical="top" wrapText="1"/>
    </xf>
    <xf numFmtId="0" fontId="26" fillId="28" borderId="12" xfId="0" applyFont="1" applyFill="1" applyBorder="1" applyAlignment="1">
      <alignment horizontal="center" vertical="top" wrapText="1"/>
    </xf>
    <xf numFmtId="173" fontId="26" fillId="28" borderId="12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5"/>
  <sheetViews>
    <sheetView tabSelected="1" view="pageBreakPreview" zoomScale="66" zoomScaleSheetLayoutView="66" workbookViewId="0" topLeftCell="A1">
      <pane xSplit="2" ySplit="5" topLeftCell="C3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64" sqref="C364"/>
    </sheetView>
  </sheetViews>
  <sheetFormatPr defaultColWidth="9.00390625" defaultRowHeight="12.75"/>
  <cols>
    <col min="1" max="1" width="30.375" style="0" customWidth="1"/>
    <col min="2" max="2" width="49.625" style="0" customWidth="1"/>
    <col min="3" max="3" width="33.125" style="0" customWidth="1"/>
    <col min="4" max="4" width="19.75390625" style="1" customWidth="1"/>
    <col min="5" max="5" width="22.125" style="1" customWidth="1"/>
    <col min="6" max="6" width="22.00390625" style="0" customWidth="1"/>
    <col min="7" max="7" width="14.75390625" style="0" customWidth="1"/>
  </cols>
  <sheetData>
    <row r="1" spans="1:7" ht="15.75">
      <c r="A1" s="82"/>
      <c r="B1" s="82"/>
      <c r="C1" s="82"/>
      <c r="D1" s="5"/>
      <c r="E1" s="81" t="s">
        <v>125</v>
      </c>
      <c r="F1" s="4"/>
      <c r="G1" s="4"/>
    </row>
    <row r="2" spans="1:7" ht="15.75">
      <c r="A2" s="244" t="s">
        <v>253</v>
      </c>
      <c r="B2" s="245"/>
      <c r="C2" s="245"/>
      <c r="D2" s="245"/>
      <c r="E2" s="245"/>
      <c r="F2" s="4"/>
      <c r="G2" s="4"/>
    </row>
    <row r="3" spans="1:7" ht="15.75">
      <c r="A3" s="82"/>
      <c r="B3" s="82"/>
      <c r="C3" s="82"/>
      <c r="D3" s="5"/>
      <c r="E3" s="81" t="s">
        <v>124</v>
      </c>
      <c r="F3" s="4"/>
      <c r="G3" s="4"/>
    </row>
    <row r="4" spans="1:7" ht="12.75" customHeight="1">
      <c r="A4" s="252" t="s">
        <v>0</v>
      </c>
      <c r="B4" s="252" t="s">
        <v>1</v>
      </c>
      <c r="C4" s="252" t="s">
        <v>52</v>
      </c>
      <c r="D4" s="252" t="s">
        <v>168</v>
      </c>
      <c r="E4" s="252" t="s">
        <v>254</v>
      </c>
      <c r="F4" s="4"/>
      <c r="G4" s="4"/>
    </row>
    <row r="5" spans="1:7" ht="121.5" customHeight="1">
      <c r="A5" s="252"/>
      <c r="B5" s="252"/>
      <c r="C5" s="252"/>
      <c r="D5" s="252"/>
      <c r="E5" s="252"/>
      <c r="F5" s="4"/>
      <c r="G5" s="4"/>
    </row>
    <row r="6" spans="1:7" ht="27" customHeight="1">
      <c r="A6" s="238" t="s">
        <v>119</v>
      </c>
      <c r="B6" s="273"/>
      <c r="C6" s="94" t="s">
        <v>2</v>
      </c>
      <c r="D6" s="6">
        <f>SUM(D7:D10)</f>
        <v>2428153.8999999994</v>
      </c>
      <c r="E6" s="6">
        <f>SUM(E7:E10)</f>
        <v>1673628.7</v>
      </c>
      <c r="F6" s="7"/>
      <c r="G6" s="4"/>
    </row>
    <row r="7" spans="1:7" ht="31.5">
      <c r="A7" s="273"/>
      <c r="B7" s="273"/>
      <c r="C7" s="95" t="s">
        <v>51</v>
      </c>
      <c r="D7" s="8">
        <f>SUM(D13+D103+D134+D160+D196+D270+D330)</f>
        <v>661761.9</v>
      </c>
      <c r="E7" s="8">
        <f>E13+E103+E134+E160+E196+E201+E270+E308+E321</f>
        <v>617915.1000000001</v>
      </c>
      <c r="F7" s="7"/>
      <c r="G7" s="80"/>
    </row>
    <row r="8" spans="1:7" ht="15.75">
      <c r="A8" s="273"/>
      <c r="B8" s="273"/>
      <c r="C8" s="96" t="s">
        <v>29</v>
      </c>
      <c r="D8" s="9">
        <f>SUM(D14+D104+D161+D197+D271)</f>
        <v>20066.4</v>
      </c>
      <c r="E8" s="9">
        <f>SUM(E14+E104+E161+E197+E271)</f>
        <v>5391.7</v>
      </c>
      <c r="F8" s="7"/>
      <c r="G8" s="4"/>
    </row>
    <row r="9" spans="1:7" ht="15.75">
      <c r="A9" s="273"/>
      <c r="B9" s="273"/>
      <c r="C9" s="97" t="s">
        <v>44</v>
      </c>
      <c r="D9" s="10">
        <f>SUM(D15+D105+D162+D198+D202+D272)</f>
        <v>1218833.8999999997</v>
      </c>
      <c r="E9" s="10">
        <f>SUM(E15+E105+E162+E198+E202+E272)</f>
        <v>832685.8999999999</v>
      </c>
      <c r="F9" s="7"/>
      <c r="G9" s="4"/>
    </row>
    <row r="10" spans="1:7" ht="15.75">
      <c r="A10" s="273"/>
      <c r="B10" s="273"/>
      <c r="C10" s="98" t="s">
        <v>3</v>
      </c>
      <c r="D10" s="11">
        <f>+D16+D163</f>
        <v>527491.7</v>
      </c>
      <c r="E10" s="11">
        <f>SUM(E16+E163+E203)</f>
        <v>217636</v>
      </c>
      <c r="F10" s="7"/>
      <c r="G10" s="4"/>
    </row>
    <row r="11" spans="1:7" ht="29.25" customHeight="1">
      <c r="A11" s="260" t="s">
        <v>54</v>
      </c>
      <c r="B11" s="251"/>
      <c r="C11" s="251"/>
      <c r="D11" s="251"/>
      <c r="E11" s="86"/>
      <c r="F11" s="4"/>
      <c r="G11" s="4"/>
    </row>
    <row r="12" spans="1:7" ht="30.75" customHeight="1">
      <c r="A12" s="250" t="s">
        <v>24</v>
      </c>
      <c r="B12" s="251"/>
      <c r="C12" s="99" t="s">
        <v>17</v>
      </c>
      <c r="D12" s="116">
        <f>SUM(D13:D16)</f>
        <v>1977886.9999999998</v>
      </c>
      <c r="E12" s="107">
        <f>SUM(E13:E16)</f>
        <v>1146754</v>
      </c>
      <c r="F12" s="4"/>
      <c r="G12" s="4"/>
    </row>
    <row r="13" spans="1:7" ht="31.5">
      <c r="A13" s="251"/>
      <c r="B13" s="251"/>
      <c r="C13" s="100" t="s">
        <v>51</v>
      </c>
      <c r="D13" s="87">
        <f>SUM(D18+D33+D52+D67+D81+D92)</f>
        <v>320600.9</v>
      </c>
      <c r="E13" s="88">
        <f>SUM(E18+E33+E52+E67+E81+E92)</f>
        <v>164873.09999999998</v>
      </c>
      <c r="F13" s="7"/>
      <c r="G13" s="4"/>
    </row>
    <row r="14" spans="1:7" ht="15.75">
      <c r="A14" s="251"/>
      <c r="B14" s="251"/>
      <c r="C14" s="101" t="s">
        <v>29</v>
      </c>
      <c r="D14" s="117">
        <f>SUM(D19+D34+D53+D82+D93)</f>
        <v>10786.2</v>
      </c>
      <c r="E14" s="117">
        <f>SUM(E19+E34+E53+E82+E93)</f>
        <v>1366</v>
      </c>
      <c r="F14" s="7"/>
      <c r="G14" s="4"/>
    </row>
    <row r="15" spans="1:7" ht="15.75">
      <c r="A15" s="251"/>
      <c r="B15" s="251"/>
      <c r="C15" s="102" t="s">
        <v>44</v>
      </c>
      <c r="D15" s="115">
        <f>SUM(D20+D35+D54+D68+D83+D94)</f>
        <v>1192296.6999999997</v>
      </c>
      <c r="E15" s="115">
        <f>SUM(E20+E35+E54+E68+E83+E94)</f>
        <v>799926.5</v>
      </c>
      <c r="F15" s="4"/>
      <c r="G15" s="4"/>
    </row>
    <row r="16" spans="1:7" ht="15.75">
      <c r="A16" s="251"/>
      <c r="B16" s="251"/>
      <c r="C16" s="103" t="s">
        <v>38</v>
      </c>
      <c r="D16" s="89">
        <f>SUM(D21+D36+D55+D69+D84)</f>
        <v>454203.2</v>
      </c>
      <c r="E16" s="118">
        <f>SUM(E21+E36+E55+E69+E84)</f>
        <v>180588.4</v>
      </c>
      <c r="F16" s="4"/>
      <c r="G16" s="4"/>
    </row>
    <row r="17" spans="1:7" ht="15.75">
      <c r="A17" s="250" t="s">
        <v>25</v>
      </c>
      <c r="B17" s="250" t="s">
        <v>19</v>
      </c>
      <c r="C17" s="90" t="s">
        <v>17</v>
      </c>
      <c r="D17" s="48">
        <f>SUM(D18:D21)</f>
        <v>1001057.2</v>
      </c>
      <c r="E17" s="91">
        <f>SUM(E18:E21)</f>
        <v>528531</v>
      </c>
      <c r="F17" s="4"/>
      <c r="G17" s="4"/>
    </row>
    <row r="18" spans="1:7" ht="45.75" customHeight="1">
      <c r="A18" s="273"/>
      <c r="B18" s="273"/>
      <c r="C18" s="104" t="s">
        <v>77</v>
      </c>
      <c r="D18" s="127">
        <f>D23+D28</f>
        <v>112252</v>
      </c>
      <c r="E18" s="25">
        <f>E23+E28</f>
        <v>58943.1</v>
      </c>
      <c r="F18" s="4"/>
      <c r="G18" s="4"/>
    </row>
    <row r="19" spans="1:7" ht="15.75">
      <c r="A19" s="273"/>
      <c r="B19" s="273"/>
      <c r="C19" s="83" t="s">
        <v>29</v>
      </c>
      <c r="D19" s="128">
        <v>0</v>
      </c>
      <c r="E19" s="25">
        <f>E24+E29</f>
        <v>97.8</v>
      </c>
      <c r="F19" s="4"/>
      <c r="G19" s="4"/>
    </row>
    <row r="20" spans="1:7" ht="15.75">
      <c r="A20" s="273"/>
      <c r="B20" s="273"/>
      <c r="C20" s="83" t="s">
        <v>44</v>
      </c>
      <c r="D20" s="127">
        <f>D25+D30</f>
        <v>529454</v>
      </c>
      <c r="E20" s="25">
        <f>E25+E30</f>
        <v>328451.5</v>
      </c>
      <c r="F20" s="4"/>
      <c r="G20" s="4"/>
    </row>
    <row r="21" spans="1:7" ht="15.75">
      <c r="A21" s="273"/>
      <c r="B21" s="273"/>
      <c r="C21" s="83" t="s">
        <v>38</v>
      </c>
      <c r="D21" s="127">
        <f>D26+D31</f>
        <v>359351.2</v>
      </c>
      <c r="E21" s="25">
        <f>E26+E31</f>
        <v>141038.6</v>
      </c>
      <c r="F21" s="4"/>
      <c r="G21" s="4"/>
    </row>
    <row r="22" spans="1:7" ht="15.75">
      <c r="A22" s="248" t="s">
        <v>74</v>
      </c>
      <c r="B22" s="248" t="s">
        <v>76</v>
      </c>
      <c r="C22" s="105" t="s">
        <v>17</v>
      </c>
      <c r="D22" s="183">
        <f>SUM(D23:D26)</f>
        <v>990184</v>
      </c>
      <c r="E22" s="93">
        <f>SUM(E23:E26)</f>
        <v>519528.4</v>
      </c>
      <c r="F22" s="4"/>
      <c r="G22" s="4"/>
    </row>
    <row r="23" spans="1:7" ht="48.75" customHeight="1">
      <c r="A23" s="248"/>
      <c r="B23" s="248"/>
      <c r="C23" s="104" t="s">
        <v>77</v>
      </c>
      <c r="D23" s="179">
        <v>112252</v>
      </c>
      <c r="E23" s="25">
        <v>58943.1</v>
      </c>
      <c r="F23" s="4"/>
      <c r="G23" s="4"/>
    </row>
    <row r="24" spans="1:7" ht="15.75">
      <c r="A24" s="248"/>
      <c r="B24" s="248"/>
      <c r="C24" s="83" t="s">
        <v>29</v>
      </c>
      <c r="D24" s="180">
        <v>0</v>
      </c>
      <c r="E24" s="25">
        <v>0</v>
      </c>
      <c r="F24" s="4"/>
      <c r="G24" s="4"/>
    </row>
    <row r="25" spans="1:7" ht="15.75">
      <c r="A25" s="248"/>
      <c r="B25" s="248"/>
      <c r="C25" s="83" t="s">
        <v>44</v>
      </c>
      <c r="D25" s="178">
        <v>529454</v>
      </c>
      <c r="E25" s="25">
        <v>328440.7</v>
      </c>
      <c r="F25" s="4"/>
      <c r="G25" s="4"/>
    </row>
    <row r="26" spans="1:7" ht="15.75">
      <c r="A26" s="248"/>
      <c r="B26" s="248"/>
      <c r="C26" s="83" t="s">
        <v>38</v>
      </c>
      <c r="D26" s="179">
        <v>348478</v>
      </c>
      <c r="E26" s="25">
        <v>132144.6</v>
      </c>
      <c r="F26" s="4"/>
      <c r="G26" s="4"/>
    </row>
    <row r="27" spans="1:7" ht="15.75">
      <c r="A27" s="248" t="s">
        <v>75</v>
      </c>
      <c r="B27" s="248" t="s">
        <v>78</v>
      </c>
      <c r="C27" s="105" t="s">
        <v>17</v>
      </c>
      <c r="D27" s="182">
        <f>SUM(D28:D31)</f>
        <v>10873.2</v>
      </c>
      <c r="E27" s="92">
        <f>SUM(E28:E31)</f>
        <v>9002.6</v>
      </c>
      <c r="F27" s="4"/>
      <c r="G27" s="4"/>
    </row>
    <row r="28" spans="1:7" ht="31.5">
      <c r="A28" s="248"/>
      <c r="B28" s="248"/>
      <c r="C28" s="84" t="s">
        <v>31</v>
      </c>
      <c r="D28" s="179">
        <v>0</v>
      </c>
      <c r="E28" s="23"/>
      <c r="F28" s="4"/>
      <c r="G28" s="4"/>
    </row>
    <row r="29" spans="1:7" ht="15.75">
      <c r="A29" s="248"/>
      <c r="B29" s="248"/>
      <c r="C29" s="84" t="s">
        <v>29</v>
      </c>
      <c r="D29" s="179">
        <v>0</v>
      </c>
      <c r="E29" s="23">
        <v>97.8</v>
      </c>
      <c r="F29" s="4"/>
      <c r="G29" s="4"/>
    </row>
    <row r="30" spans="1:7" ht="15.75">
      <c r="A30" s="249"/>
      <c r="B30" s="249"/>
      <c r="C30" s="84" t="s">
        <v>45</v>
      </c>
      <c r="D30" s="179">
        <v>0</v>
      </c>
      <c r="E30" s="25">
        <v>10.8</v>
      </c>
      <c r="F30" s="4"/>
      <c r="G30" s="4"/>
    </row>
    <row r="31" spans="1:7" ht="15.75">
      <c r="A31" s="249"/>
      <c r="B31" s="249"/>
      <c r="C31" s="83" t="s">
        <v>38</v>
      </c>
      <c r="D31" s="181">
        <v>10873.2</v>
      </c>
      <c r="E31" s="25">
        <v>8894</v>
      </c>
      <c r="F31" s="4"/>
      <c r="G31" s="4"/>
    </row>
    <row r="32" spans="1:7" ht="15.75">
      <c r="A32" s="250" t="s">
        <v>26</v>
      </c>
      <c r="B32" s="250" t="s">
        <v>20</v>
      </c>
      <c r="C32" s="90" t="s">
        <v>17</v>
      </c>
      <c r="D32" s="85">
        <f>SUM(D33:D36)</f>
        <v>809198.5</v>
      </c>
      <c r="E32" s="85">
        <f>SUM(E33:E36)</f>
        <v>555850</v>
      </c>
      <c r="F32" s="4"/>
      <c r="G32" s="4"/>
    </row>
    <row r="33" spans="1:7" ht="31.5">
      <c r="A33" s="250"/>
      <c r="B33" s="250"/>
      <c r="C33" s="84" t="s">
        <v>31</v>
      </c>
      <c r="D33" s="23">
        <f>D38+D42</f>
        <v>124002.9</v>
      </c>
      <c r="E33" s="23">
        <f>E38+E42+E47</f>
        <v>66495.2</v>
      </c>
      <c r="F33" s="4"/>
      <c r="G33" s="4"/>
    </row>
    <row r="34" spans="1:7" ht="15.75">
      <c r="A34" s="250"/>
      <c r="B34" s="250"/>
      <c r="C34" s="84" t="s">
        <v>29</v>
      </c>
      <c r="D34" s="25">
        <f>D44+D43193</f>
        <v>1350</v>
      </c>
      <c r="E34" s="25">
        <f>E44+E48</f>
        <v>0</v>
      </c>
      <c r="F34" s="4"/>
      <c r="G34" s="4"/>
    </row>
    <row r="35" spans="1:7" ht="15.75">
      <c r="A35" s="250"/>
      <c r="B35" s="250"/>
      <c r="C35" s="83" t="s">
        <v>44</v>
      </c>
      <c r="D35" s="25">
        <f>D39+D43</f>
        <v>606655.4</v>
      </c>
      <c r="E35" s="25">
        <f>E39+E43</f>
        <v>452258.6</v>
      </c>
      <c r="F35" s="4"/>
      <c r="G35" s="4"/>
    </row>
    <row r="36" spans="1:7" ht="15.75">
      <c r="A36" s="250"/>
      <c r="B36" s="250"/>
      <c r="C36" s="83" t="s">
        <v>38</v>
      </c>
      <c r="D36" s="25">
        <f>D40+D45</f>
        <v>77190.2</v>
      </c>
      <c r="E36" s="25">
        <f>E40+E45</f>
        <v>37096.2</v>
      </c>
      <c r="F36" s="4"/>
      <c r="G36" s="4"/>
    </row>
    <row r="37" spans="1:7" ht="15.75">
      <c r="A37" s="248" t="s">
        <v>67</v>
      </c>
      <c r="B37" s="249" t="s">
        <v>79</v>
      </c>
      <c r="C37" s="105" t="s">
        <v>17</v>
      </c>
      <c r="D37" s="92">
        <f>SUM(D38:D40)</f>
        <v>802178.5</v>
      </c>
      <c r="E37" s="93">
        <f>SUM(E38:E40)</f>
        <v>553662.8</v>
      </c>
      <c r="F37" s="4"/>
      <c r="G37" s="4"/>
    </row>
    <row r="38" spans="1:7" ht="47.25">
      <c r="A38" s="248"/>
      <c r="B38" s="249"/>
      <c r="C38" s="84" t="s">
        <v>77</v>
      </c>
      <c r="D38" s="181">
        <v>124002.9</v>
      </c>
      <c r="E38" s="25">
        <v>66495.2</v>
      </c>
      <c r="F38" s="4"/>
      <c r="G38" s="4"/>
    </row>
    <row r="39" spans="1:7" ht="15.75">
      <c r="A39" s="248"/>
      <c r="B39" s="249"/>
      <c r="C39" s="83" t="s">
        <v>44</v>
      </c>
      <c r="D39" s="181">
        <v>606505.4</v>
      </c>
      <c r="E39" s="25">
        <v>452258.6</v>
      </c>
      <c r="F39" s="4"/>
      <c r="G39" s="4"/>
    </row>
    <row r="40" spans="1:7" ht="15.75">
      <c r="A40" s="248"/>
      <c r="B40" s="249"/>
      <c r="C40" s="83" t="s">
        <v>38</v>
      </c>
      <c r="D40" s="181">
        <v>71670.2</v>
      </c>
      <c r="E40" s="25">
        <v>34909</v>
      </c>
      <c r="F40" s="4"/>
      <c r="G40" s="4"/>
    </row>
    <row r="41" spans="1:7" ht="15.75">
      <c r="A41" s="248" t="s">
        <v>109</v>
      </c>
      <c r="B41" s="249" t="s">
        <v>163</v>
      </c>
      <c r="C41" s="105" t="s">
        <v>17</v>
      </c>
      <c r="D41" s="184">
        <f>SUM(D42:D45)</f>
        <v>7020</v>
      </c>
      <c r="E41" s="93">
        <f>SUM(E42:E45)</f>
        <v>2187.2</v>
      </c>
      <c r="F41" s="4"/>
      <c r="G41" s="4"/>
    </row>
    <row r="42" spans="1:7" ht="47.25">
      <c r="A42" s="248"/>
      <c r="B42" s="249"/>
      <c r="C42" s="84" t="s">
        <v>77</v>
      </c>
      <c r="D42" s="181">
        <v>0</v>
      </c>
      <c r="E42" s="25">
        <v>0</v>
      </c>
      <c r="F42" s="4"/>
      <c r="G42" s="4"/>
    </row>
    <row r="43" spans="1:7" ht="15.75">
      <c r="A43" s="248"/>
      <c r="B43" s="249"/>
      <c r="C43" s="163" t="s">
        <v>205</v>
      </c>
      <c r="D43" s="179">
        <v>150</v>
      </c>
      <c r="E43" s="1">
        <v>0</v>
      </c>
      <c r="F43" s="4"/>
      <c r="G43" s="4"/>
    </row>
    <row r="44" spans="1:7" ht="15.75">
      <c r="A44" s="248"/>
      <c r="B44" s="249"/>
      <c r="C44" s="84" t="s">
        <v>29</v>
      </c>
      <c r="D44" s="179">
        <v>1350</v>
      </c>
      <c r="E44" s="25">
        <v>0</v>
      </c>
      <c r="F44" s="4"/>
      <c r="G44" s="4"/>
    </row>
    <row r="45" spans="1:7" ht="15.75">
      <c r="A45" s="248"/>
      <c r="B45" s="249"/>
      <c r="C45" s="83" t="s">
        <v>38</v>
      </c>
      <c r="D45" s="181">
        <v>5520</v>
      </c>
      <c r="E45" s="25">
        <v>2187.2</v>
      </c>
      <c r="F45" s="4"/>
      <c r="G45" s="4"/>
    </row>
    <row r="46" spans="1:7" ht="15.75">
      <c r="A46" s="248" t="s">
        <v>132</v>
      </c>
      <c r="B46" s="249" t="s">
        <v>136</v>
      </c>
      <c r="C46" s="105" t="s">
        <v>17</v>
      </c>
      <c r="D46" s="92">
        <f>SUM(D47:D50)</f>
        <v>0</v>
      </c>
      <c r="E46" s="92">
        <f>SUM(E47:E50)</f>
        <v>0</v>
      </c>
      <c r="F46" s="4"/>
      <c r="G46" s="4"/>
    </row>
    <row r="47" spans="1:7" ht="63" customHeight="1">
      <c r="A47" s="248"/>
      <c r="B47" s="249"/>
      <c r="C47" s="84" t="s">
        <v>77</v>
      </c>
      <c r="D47" s="25">
        <v>0</v>
      </c>
      <c r="E47" s="25">
        <v>0</v>
      </c>
      <c r="F47" s="4"/>
      <c r="G47" s="4"/>
    </row>
    <row r="48" spans="1:7" ht="15.75">
      <c r="A48" s="248"/>
      <c r="B48" s="249"/>
      <c r="C48" s="83" t="s">
        <v>29</v>
      </c>
      <c r="D48" s="25">
        <v>0</v>
      </c>
      <c r="E48" s="25">
        <v>0</v>
      </c>
      <c r="F48" s="4"/>
      <c r="G48" s="4"/>
    </row>
    <row r="49" spans="1:7" ht="15.75">
      <c r="A49" s="249"/>
      <c r="B49" s="249"/>
      <c r="C49" s="83" t="s">
        <v>44</v>
      </c>
      <c r="D49" s="25">
        <v>0</v>
      </c>
      <c r="E49" s="25">
        <v>0</v>
      </c>
      <c r="F49" s="4"/>
      <c r="G49" s="4"/>
    </row>
    <row r="50" spans="1:7" ht="15.75">
      <c r="A50" s="249"/>
      <c r="B50" s="249"/>
      <c r="C50" s="83" t="s">
        <v>38</v>
      </c>
      <c r="D50" s="25">
        <v>0</v>
      </c>
      <c r="E50" s="25">
        <v>0</v>
      </c>
      <c r="F50" s="4"/>
      <c r="G50" s="4"/>
    </row>
    <row r="51" spans="1:7" ht="15.75">
      <c r="A51" s="250" t="s">
        <v>27</v>
      </c>
      <c r="B51" s="250" t="s">
        <v>21</v>
      </c>
      <c r="C51" s="90" t="s">
        <v>17</v>
      </c>
      <c r="D51" s="85">
        <f>SUM(D52:D55)</f>
        <v>29730.8</v>
      </c>
      <c r="E51" s="107">
        <f>SUM(E52:E55)</f>
        <v>16011.3</v>
      </c>
      <c r="F51" s="4"/>
      <c r="G51" s="4"/>
    </row>
    <row r="52" spans="1:7" ht="47.25">
      <c r="A52" s="250"/>
      <c r="B52" s="250"/>
      <c r="C52" s="84" t="s">
        <v>77</v>
      </c>
      <c r="D52" s="25">
        <f>D57+D60+D63+D65</f>
        <v>29709</v>
      </c>
      <c r="E52" s="25">
        <f>E57+E60+E63+E65</f>
        <v>15956.3</v>
      </c>
      <c r="F52" s="4"/>
      <c r="G52" s="4"/>
    </row>
    <row r="53" spans="1:7" ht="15.75">
      <c r="A53" s="250"/>
      <c r="B53" s="250"/>
      <c r="C53" s="84" t="s">
        <v>29</v>
      </c>
      <c r="D53" s="25">
        <v>0</v>
      </c>
      <c r="E53" s="25">
        <v>0</v>
      </c>
      <c r="F53" s="4"/>
      <c r="G53" s="4"/>
    </row>
    <row r="54" spans="1:7" ht="15.75">
      <c r="A54" s="250"/>
      <c r="B54" s="250"/>
      <c r="C54" s="84" t="s">
        <v>123</v>
      </c>
      <c r="D54" s="25">
        <v>0</v>
      </c>
      <c r="E54" s="25">
        <v>0</v>
      </c>
      <c r="F54" s="4"/>
      <c r="G54" s="4"/>
    </row>
    <row r="55" spans="1:7" ht="33.75" customHeight="1">
      <c r="A55" s="250"/>
      <c r="B55" s="250"/>
      <c r="C55" s="83" t="s">
        <v>38</v>
      </c>
      <c r="D55" s="25">
        <f>D61</f>
        <v>21.8</v>
      </c>
      <c r="E55" s="186">
        <f>E59+E58</f>
        <v>55</v>
      </c>
      <c r="F55" s="4"/>
      <c r="G55" s="4"/>
    </row>
    <row r="56" spans="1:7" ht="15.75">
      <c r="A56" s="248" t="s">
        <v>71</v>
      </c>
      <c r="B56" s="249" t="s">
        <v>81</v>
      </c>
      <c r="C56" s="105" t="s">
        <v>17</v>
      </c>
      <c r="D56" s="178">
        <f>SUM(D57:D58)</f>
        <v>29119</v>
      </c>
      <c r="E56" s="93">
        <f>SUM(E57:E58)</f>
        <v>15729.699999999999</v>
      </c>
      <c r="F56" s="4"/>
      <c r="G56" s="4"/>
    </row>
    <row r="57" spans="1:7" ht="47.25">
      <c r="A57" s="249"/>
      <c r="B57" s="249"/>
      <c r="C57" s="84" t="s">
        <v>77</v>
      </c>
      <c r="D57" s="178">
        <v>29119</v>
      </c>
      <c r="E57" s="25">
        <v>15680.3</v>
      </c>
      <c r="F57" s="4"/>
      <c r="G57" s="4"/>
    </row>
    <row r="58" spans="1:7" ht="15.75">
      <c r="A58" s="249"/>
      <c r="B58" s="249"/>
      <c r="C58" s="83" t="s">
        <v>38</v>
      </c>
      <c r="D58" s="180">
        <v>0</v>
      </c>
      <c r="E58" s="25">
        <v>49.4</v>
      </c>
      <c r="F58" s="4"/>
      <c r="G58" s="4"/>
    </row>
    <row r="59" spans="1:7" ht="15.75">
      <c r="A59" s="249" t="s">
        <v>72</v>
      </c>
      <c r="B59" s="249" t="s">
        <v>111</v>
      </c>
      <c r="C59" s="105" t="s">
        <v>17</v>
      </c>
      <c r="D59" s="178">
        <f>SUM(D60:D61)</f>
        <v>21.8</v>
      </c>
      <c r="E59" s="93">
        <f>SUM(E60:E61)</f>
        <v>5.6</v>
      </c>
      <c r="F59" s="4"/>
      <c r="G59" s="4"/>
    </row>
    <row r="60" spans="1:7" ht="47.25">
      <c r="A60" s="249"/>
      <c r="B60" s="249"/>
      <c r="C60" s="84" t="s">
        <v>77</v>
      </c>
      <c r="D60" s="177">
        <v>0</v>
      </c>
      <c r="E60" s="25"/>
      <c r="F60" s="4"/>
      <c r="G60" s="4"/>
    </row>
    <row r="61" spans="1:7" ht="15.75">
      <c r="A61" s="249"/>
      <c r="B61" s="249"/>
      <c r="C61" s="83" t="s">
        <v>38</v>
      </c>
      <c r="D61" s="25">
        <v>21.8</v>
      </c>
      <c r="E61" s="25">
        <v>5.6</v>
      </c>
      <c r="F61" s="4"/>
      <c r="G61" s="4"/>
    </row>
    <row r="62" spans="1:7" ht="15.75">
      <c r="A62" s="248" t="s">
        <v>73</v>
      </c>
      <c r="B62" s="249" t="s">
        <v>80</v>
      </c>
      <c r="C62" s="105" t="s">
        <v>17</v>
      </c>
      <c r="D62" s="23">
        <f>SUM(D63)</f>
        <v>0</v>
      </c>
      <c r="E62" s="25">
        <f>E63</f>
        <v>0</v>
      </c>
      <c r="F62" s="4"/>
      <c r="G62" s="4"/>
    </row>
    <row r="63" spans="1:7" ht="47.25">
      <c r="A63" s="249"/>
      <c r="B63" s="249"/>
      <c r="C63" s="84" t="s">
        <v>77</v>
      </c>
      <c r="D63" s="25">
        <v>0</v>
      </c>
      <c r="E63" s="25">
        <v>0</v>
      </c>
      <c r="F63" s="4"/>
      <c r="G63" s="4"/>
    </row>
    <row r="64" spans="1:7" ht="15.75">
      <c r="A64" s="248" t="s">
        <v>70</v>
      </c>
      <c r="B64" s="249" t="s">
        <v>112</v>
      </c>
      <c r="C64" s="105" t="s">
        <v>17</v>
      </c>
      <c r="D64" s="93">
        <f>D65</f>
        <v>590</v>
      </c>
      <c r="E64" s="93">
        <f>E65</f>
        <v>276</v>
      </c>
      <c r="F64" s="4"/>
      <c r="G64" s="4"/>
    </row>
    <row r="65" spans="1:7" ht="51.75" customHeight="1">
      <c r="A65" s="249"/>
      <c r="B65" s="249"/>
      <c r="C65" s="84" t="s">
        <v>77</v>
      </c>
      <c r="D65" s="25">
        <v>590</v>
      </c>
      <c r="E65" s="25">
        <v>276</v>
      </c>
      <c r="F65" s="4"/>
      <c r="G65" s="4"/>
    </row>
    <row r="66" spans="1:7" ht="15.75">
      <c r="A66" s="250" t="s">
        <v>7</v>
      </c>
      <c r="B66" s="250" t="s">
        <v>22</v>
      </c>
      <c r="C66" s="90" t="s">
        <v>17</v>
      </c>
      <c r="D66" s="85">
        <f>SUM(D67:D69)</f>
        <v>27156.9</v>
      </c>
      <c r="E66" s="85">
        <f>SUM(E67:E69)</f>
        <v>8400.4</v>
      </c>
      <c r="F66" s="4"/>
      <c r="G66" s="4"/>
    </row>
    <row r="67" spans="1:7" ht="47.25">
      <c r="A67" s="273"/>
      <c r="B67" s="250"/>
      <c r="C67" s="84" t="s">
        <v>77</v>
      </c>
      <c r="D67" s="178">
        <f>D71+D73+D77+D79</f>
        <v>6170</v>
      </c>
      <c r="E67" s="25">
        <f>E71+E73+E77+E79</f>
        <v>3071.7999999999997</v>
      </c>
      <c r="F67" s="4"/>
      <c r="G67" s="4"/>
    </row>
    <row r="68" spans="1:7" ht="15.75">
      <c r="A68" s="273"/>
      <c r="B68" s="250"/>
      <c r="C68" s="83" t="s">
        <v>44</v>
      </c>
      <c r="D68" s="180">
        <f>D74</f>
        <v>3346.9</v>
      </c>
      <c r="E68" s="25">
        <f>E74</f>
        <v>2930</v>
      </c>
      <c r="F68" s="4"/>
      <c r="G68" s="4"/>
    </row>
    <row r="69" spans="1:7" ht="15.75">
      <c r="A69" s="273"/>
      <c r="B69" s="250"/>
      <c r="C69" s="83" t="s">
        <v>38</v>
      </c>
      <c r="D69" s="178">
        <f>D75</f>
        <v>17640</v>
      </c>
      <c r="E69" s="25">
        <f>E75</f>
        <v>2398.6</v>
      </c>
      <c r="F69" s="4"/>
      <c r="G69" s="4"/>
    </row>
    <row r="70" spans="1:7" ht="15.75">
      <c r="A70" s="248" t="s">
        <v>68</v>
      </c>
      <c r="B70" s="249" t="s">
        <v>82</v>
      </c>
      <c r="C70" s="105" t="s">
        <v>17</v>
      </c>
      <c r="D70" s="178">
        <f>D71</f>
        <v>470</v>
      </c>
      <c r="E70" s="93">
        <f>E71</f>
        <v>258.6</v>
      </c>
      <c r="F70" s="4"/>
      <c r="G70" s="4"/>
    </row>
    <row r="71" spans="1:7" ht="116.25" customHeight="1">
      <c r="A71" s="249"/>
      <c r="B71" s="249"/>
      <c r="C71" s="84" t="s">
        <v>77</v>
      </c>
      <c r="D71" s="178">
        <v>470</v>
      </c>
      <c r="E71" s="189">
        <v>258.6</v>
      </c>
      <c r="F71" s="4"/>
      <c r="G71" s="4"/>
    </row>
    <row r="72" spans="1:7" ht="15.75">
      <c r="A72" s="248" t="s">
        <v>118</v>
      </c>
      <c r="B72" s="249" t="s">
        <v>83</v>
      </c>
      <c r="C72" s="105" t="s">
        <v>17</v>
      </c>
      <c r="D72" s="93">
        <f>SUM(D73:D75)</f>
        <v>25986.9</v>
      </c>
      <c r="E72" s="93">
        <f>SUM(E73:E75)</f>
        <v>8141.799999999999</v>
      </c>
      <c r="F72" s="4"/>
      <c r="G72" s="4"/>
    </row>
    <row r="73" spans="1:7" ht="31.5">
      <c r="A73" s="248"/>
      <c r="B73" s="249"/>
      <c r="C73" s="84" t="s">
        <v>31</v>
      </c>
      <c r="D73" s="178">
        <v>5000</v>
      </c>
      <c r="E73" s="25">
        <v>2813.2</v>
      </c>
      <c r="F73" s="4"/>
      <c r="G73" s="4"/>
    </row>
    <row r="74" spans="1:7" ht="15.75">
      <c r="A74" s="248"/>
      <c r="B74" s="249"/>
      <c r="C74" s="84" t="s">
        <v>123</v>
      </c>
      <c r="D74" s="180">
        <v>3346.9</v>
      </c>
      <c r="E74" s="25">
        <v>2930</v>
      </c>
      <c r="F74" s="4"/>
      <c r="G74" s="4"/>
    </row>
    <row r="75" spans="1:7" ht="15.75">
      <c r="A75" s="249"/>
      <c r="B75" s="249"/>
      <c r="C75" s="84" t="s">
        <v>38</v>
      </c>
      <c r="D75" s="178">
        <v>17640</v>
      </c>
      <c r="E75" s="93">
        <v>2398.6</v>
      </c>
      <c r="F75" s="4"/>
      <c r="G75" s="4"/>
    </row>
    <row r="76" spans="1:7" ht="15.75">
      <c r="A76" s="248" t="s">
        <v>113</v>
      </c>
      <c r="B76" s="249" t="s">
        <v>137</v>
      </c>
      <c r="C76" s="105" t="s">
        <v>17</v>
      </c>
      <c r="D76" s="178">
        <f>D77+D78+D79+D80</f>
        <v>2100</v>
      </c>
      <c r="E76" s="93">
        <f>SUM(E77:E79)</f>
        <v>0</v>
      </c>
      <c r="F76" s="4"/>
      <c r="G76" s="4"/>
    </row>
    <row r="77" spans="1:7" ht="46.5" customHeight="1">
      <c r="A77" s="249"/>
      <c r="B77" s="249"/>
      <c r="C77" s="84" t="s">
        <v>77</v>
      </c>
      <c r="D77" s="178">
        <v>50</v>
      </c>
      <c r="E77" s="25">
        <v>0</v>
      </c>
      <c r="F77" s="4"/>
      <c r="G77" s="4"/>
    </row>
    <row r="78" spans="1:7" ht="15.75">
      <c r="A78" s="248" t="s">
        <v>114</v>
      </c>
      <c r="B78" s="249" t="s">
        <v>115</v>
      </c>
      <c r="C78" s="105" t="s">
        <v>17</v>
      </c>
      <c r="D78" s="178">
        <f>D79+D80+D81+D82</f>
        <v>1150</v>
      </c>
      <c r="E78" s="93">
        <v>0</v>
      </c>
      <c r="F78" s="4"/>
      <c r="G78" s="4"/>
    </row>
    <row r="79" spans="1:7" ht="47.25">
      <c r="A79" s="249"/>
      <c r="B79" s="249"/>
      <c r="C79" s="84" t="s">
        <v>77</v>
      </c>
      <c r="D79" s="178">
        <v>650</v>
      </c>
      <c r="E79" s="25">
        <v>0</v>
      </c>
      <c r="F79" s="4"/>
      <c r="G79" s="4"/>
    </row>
    <row r="80" spans="1:7" ht="15.75">
      <c r="A80" s="250" t="s">
        <v>8</v>
      </c>
      <c r="B80" s="250" t="s">
        <v>164</v>
      </c>
      <c r="C80" s="90" t="s">
        <v>17</v>
      </c>
      <c r="D80" s="85">
        <f>SUM(D81:D84)</f>
        <v>250</v>
      </c>
      <c r="E80" s="85">
        <f>SUM(E81:E84)</f>
        <v>1846</v>
      </c>
      <c r="F80" s="4"/>
      <c r="G80" s="4"/>
    </row>
    <row r="81" spans="1:7" ht="47.25">
      <c r="A81" s="250"/>
      <c r="B81" s="250"/>
      <c r="C81" s="84" t="s">
        <v>77</v>
      </c>
      <c r="D81" s="25">
        <f>D86+D90</f>
        <v>250</v>
      </c>
      <c r="E81" s="25">
        <f>E86+E90</f>
        <v>0</v>
      </c>
      <c r="F81" s="4"/>
      <c r="G81" s="4"/>
    </row>
    <row r="82" spans="1:7" ht="15.75">
      <c r="A82" s="250"/>
      <c r="B82" s="250"/>
      <c r="C82" s="83" t="s">
        <v>29</v>
      </c>
      <c r="D82" s="25">
        <v>0</v>
      </c>
      <c r="E82" s="25">
        <f>E87</f>
        <v>810.4</v>
      </c>
      <c r="F82" s="4"/>
      <c r="G82" s="4"/>
    </row>
    <row r="83" spans="1:7" ht="15.75">
      <c r="A83" s="250"/>
      <c r="B83" s="250"/>
      <c r="C83" s="83" t="s">
        <v>44</v>
      </c>
      <c r="D83" s="25">
        <v>0</v>
      </c>
      <c r="E83" s="25">
        <f>E88</f>
        <v>1035.6</v>
      </c>
      <c r="F83" s="4"/>
      <c r="G83" s="4"/>
    </row>
    <row r="84" spans="1:7" ht="15.75">
      <c r="A84" s="250"/>
      <c r="B84" s="250"/>
      <c r="C84" s="83" t="s">
        <v>38</v>
      </c>
      <c r="D84" s="25">
        <v>0</v>
      </c>
      <c r="E84" s="25">
        <v>0</v>
      </c>
      <c r="F84" s="4"/>
      <c r="G84" s="4"/>
    </row>
    <row r="85" spans="1:7" ht="15.75">
      <c r="A85" s="248" t="s">
        <v>84</v>
      </c>
      <c r="B85" s="249" t="s">
        <v>165</v>
      </c>
      <c r="C85" s="105" t="s">
        <v>17</v>
      </c>
      <c r="D85" s="178">
        <v>0</v>
      </c>
      <c r="E85" s="93">
        <v>0</v>
      </c>
      <c r="F85" s="4"/>
      <c r="G85" s="4"/>
    </row>
    <row r="86" spans="1:7" ht="31.5">
      <c r="A86" s="248"/>
      <c r="B86" s="249"/>
      <c r="C86" s="84" t="s">
        <v>31</v>
      </c>
      <c r="D86" s="185">
        <v>0</v>
      </c>
      <c r="E86" s="25">
        <v>0</v>
      </c>
      <c r="F86" s="4"/>
      <c r="G86" s="4"/>
    </row>
    <row r="87" spans="1:7" ht="15.75">
      <c r="A87" s="248"/>
      <c r="B87" s="249"/>
      <c r="C87" s="83" t="s">
        <v>29</v>
      </c>
      <c r="D87" s="25">
        <v>0</v>
      </c>
      <c r="E87" s="25">
        <v>810.4</v>
      </c>
      <c r="F87" s="4"/>
      <c r="G87" s="4"/>
    </row>
    <row r="88" spans="1:7" ht="15.75">
      <c r="A88" s="248"/>
      <c r="B88" s="249"/>
      <c r="C88" s="83" t="s">
        <v>44</v>
      </c>
      <c r="D88" s="25">
        <v>0</v>
      </c>
      <c r="E88" s="25">
        <v>1035.6</v>
      </c>
      <c r="F88" s="4"/>
      <c r="G88" s="4"/>
    </row>
    <row r="89" spans="1:7" ht="15.75">
      <c r="A89" s="248" t="s">
        <v>116</v>
      </c>
      <c r="B89" s="249" t="s">
        <v>117</v>
      </c>
      <c r="C89" s="105" t="s">
        <v>17</v>
      </c>
      <c r="D89" s="93">
        <f>D90</f>
        <v>250</v>
      </c>
      <c r="E89" s="25">
        <f>E90</f>
        <v>0</v>
      </c>
      <c r="F89" s="4"/>
      <c r="G89" s="4"/>
    </row>
    <row r="90" spans="1:7" ht="49.5" customHeight="1">
      <c r="A90" s="248"/>
      <c r="B90" s="249"/>
      <c r="C90" s="84" t="s">
        <v>31</v>
      </c>
      <c r="D90" s="25">
        <v>250</v>
      </c>
      <c r="E90" s="25">
        <v>0</v>
      </c>
      <c r="F90" s="4"/>
      <c r="G90" s="4"/>
    </row>
    <row r="91" spans="1:7" ht="15.75">
      <c r="A91" s="250" t="s">
        <v>28</v>
      </c>
      <c r="B91" s="250" t="s">
        <v>23</v>
      </c>
      <c r="C91" s="90" t="s">
        <v>17</v>
      </c>
      <c r="D91" s="85">
        <f>SUM(D92:D94)</f>
        <v>110493.6</v>
      </c>
      <c r="E91" s="85">
        <f>SUM(E92:E94)</f>
        <v>36115.3</v>
      </c>
      <c r="F91" s="4"/>
      <c r="G91" s="4"/>
    </row>
    <row r="92" spans="1:7" ht="47.25">
      <c r="A92" s="250"/>
      <c r="B92" s="260"/>
      <c r="C92" s="84" t="s">
        <v>77</v>
      </c>
      <c r="D92" s="25">
        <f>D96+D98</f>
        <v>48217</v>
      </c>
      <c r="E92" s="25">
        <f>E96+E98</f>
        <v>20406.7</v>
      </c>
      <c r="F92" s="4"/>
      <c r="G92" s="4"/>
    </row>
    <row r="93" spans="1:7" ht="15" customHeight="1">
      <c r="A93" s="250"/>
      <c r="B93" s="260"/>
      <c r="C93" s="83" t="s">
        <v>29</v>
      </c>
      <c r="D93" s="25">
        <f>D99</f>
        <v>9436.2</v>
      </c>
      <c r="E93" s="25">
        <f>E99</f>
        <v>457.8</v>
      </c>
      <c r="F93" s="4"/>
      <c r="G93" s="4"/>
    </row>
    <row r="94" spans="1:7" ht="34.5" customHeight="1">
      <c r="A94" s="250"/>
      <c r="B94" s="260"/>
      <c r="C94" s="83" t="s">
        <v>44</v>
      </c>
      <c r="D94" s="25">
        <f>D100</f>
        <v>52840.4</v>
      </c>
      <c r="E94" s="25">
        <f>E100</f>
        <v>15250.8</v>
      </c>
      <c r="F94" s="4"/>
      <c r="G94" s="4"/>
    </row>
    <row r="95" spans="1:7" ht="15.75">
      <c r="A95" s="248" t="s">
        <v>85</v>
      </c>
      <c r="B95" s="249" t="s">
        <v>87</v>
      </c>
      <c r="C95" s="106" t="s">
        <v>17</v>
      </c>
      <c r="D95" s="176">
        <f>D96</f>
        <v>48217</v>
      </c>
      <c r="E95" s="93">
        <f>E96</f>
        <v>20406.7</v>
      </c>
      <c r="F95" s="4"/>
      <c r="G95" s="4"/>
    </row>
    <row r="96" spans="1:7" ht="47.25">
      <c r="A96" s="249"/>
      <c r="B96" s="249"/>
      <c r="C96" s="84" t="s">
        <v>77</v>
      </c>
      <c r="D96" s="176">
        <v>48217</v>
      </c>
      <c r="E96" s="25">
        <v>20406.7</v>
      </c>
      <c r="F96" s="4"/>
      <c r="G96" s="4"/>
    </row>
    <row r="97" spans="1:7" ht="15.75">
      <c r="A97" s="248" t="s">
        <v>86</v>
      </c>
      <c r="B97" s="249" t="s">
        <v>166</v>
      </c>
      <c r="C97" s="105" t="s">
        <v>17</v>
      </c>
      <c r="D97" s="67">
        <f>SUM(D98:D100)</f>
        <v>62276.600000000006</v>
      </c>
      <c r="E97" s="93">
        <f>SUM(E98:E100)</f>
        <v>15708.599999999999</v>
      </c>
      <c r="F97" s="4"/>
      <c r="G97" s="4"/>
    </row>
    <row r="98" spans="1:7" ht="47.25">
      <c r="A98" s="248"/>
      <c r="B98" s="249"/>
      <c r="C98" s="84" t="s">
        <v>77</v>
      </c>
      <c r="D98" s="28">
        <v>0</v>
      </c>
      <c r="E98" s="25">
        <v>0</v>
      </c>
      <c r="F98" s="4"/>
      <c r="G98" s="4"/>
    </row>
    <row r="99" spans="1:7" ht="15.75">
      <c r="A99" s="249"/>
      <c r="B99" s="261"/>
      <c r="C99" s="83" t="s">
        <v>29</v>
      </c>
      <c r="D99" s="180">
        <v>9436.2</v>
      </c>
      <c r="E99" s="25">
        <v>457.8</v>
      </c>
      <c r="F99" s="4"/>
      <c r="G99" s="4"/>
    </row>
    <row r="100" spans="1:7" ht="82.5" customHeight="1">
      <c r="A100" s="249"/>
      <c r="B100" s="261"/>
      <c r="C100" s="83" t="s">
        <v>44</v>
      </c>
      <c r="D100" s="178">
        <v>52840.4</v>
      </c>
      <c r="E100" s="25">
        <v>15250.8</v>
      </c>
      <c r="F100" s="4"/>
      <c r="G100" s="4"/>
    </row>
    <row r="101" spans="1:7" ht="35.25" customHeight="1">
      <c r="A101" s="260" t="s">
        <v>138</v>
      </c>
      <c r="B101" s="260"/>
      <c r="C101" s="260"/>
      <c r="D101" s="261"/>
      <c r="E101" s="276"/>
      <c r="F101" s="4"/>
      <c r="G101" s="4"/>
    </row>
    <row r="102" spans="1:7" ht="27" customHeight="1">
      <c r="A102" s="280" t="s">
        <v>225</v>
      </c>
      <c r="B102" s="281"/>
      <c r="C102" s="68" t="s">
        <v>17</v>
      </c>
      <c r="D102" s="149">
        <f>SUM(D103:D105)</f>
        <v>23670.2</v>
      </c>
      <c r="E102" s="149">
        <f>SUM(E103:E105)</f>
        <v>7473.6</v>
      </c>
      <c r="F102" s="4"/>
      <c r="G102" s="4"/>
    </row>
    <row r="103" spans="1:7" ht="31.5">
      <c r="A103" s="282"/>
      <c r="B103" s="283"/>
      <c r="C103" s="29" t="s">
        <v>31</v>
      </c>
      <c r="D103" s="153">
        <f>SUM(D107+D126)</f>
        <v>23664</v>
      </c>
      <c r="E103" s="153">
        <f>SUM(E107+E126)</f>
        <v>6858</v>
      </c>
      <c r="F103" s="7"/>
      <c r="G103" s="31"/>
    </row>
    <row r="104" spans="1:7" ht="47.25">
      <c r="A104" s="282"/>
      <c r="B104" s="283"/>
      <c r="C104" s="32" t="s">
        <v>42</v>
      </c>
      <c r="D104" s="150">
        <f>SUM(D108)</f>
        <v>0</v>
      </c>
      <c r="E104" s="150">
        <f>SUM(E108)</f>
        <v>0</v>
      </c>
      <c r="F104" s="4"/>
      <c r="G104" s="4"/>
    </row>
    <row r="105" spans="1:7" ht="15.75">
      <c r="A105" s="284"/>
      <c r="B105" s="285"/>
      <c r="C105" s="70" t="s">
        <v>44</v>
      </c>
      <c r="D105" s="154">
        <f>SUM(D110)</f>
        <v>6.2</v>
      </c>
      <c r="E105" s="154">
        <f>SUM(E110)</f>
        <v>615.6</v>
      </c>
      <c r="F105" s="4"/>
      <c r="G105" s="4"/>
    </row>
    <row r="106" spans="1:7" ht="15.75">
      <c r="A106" s="241" t="s">
        <v>12</v>
      </c>
      <c r="B106" s="241" t="s">
        <v>43</v>
      </c>
      <c r="C106" s="71" t="s">
        <v>17</v>
      </c>
      <c r="D106" s="151">
        <v>16179.2</v>
      </c>
      <c r="E106" s="151">
        <v>3999.8</v>
      </c>
      <c r="F106" s="4"/>
      <c r="G106" s="4"/>
    </row>
    <row r="107" spans="1:7" ht="31.5">
      <c r="A107" s="241"/>
      <c r="B107" s="241"/>
      <c r="C107" s="3" t="s">
        <v>31</v>
      </c>
      <c r="D107" s="142">
        <v>16173</v>
      </c>
      <c r="E107" s="25">
        <v>3384.2</v>
      </c>
      <c r="F107" s="31"/>
      <c r="G107" s="31"/>
    </row>
    <row r="108" spans="1:7" ht="12.75" customHeight="1">
      <c r="A108" s="241"/>
      <c r="B108" s="241"/>
      <c r="C108" s="277" t="s">
        <v>108</v>
      </c>
      <c r="D108" s="253">
        <v>0</v>
      </c>
      <c r="E108" s="255">
        <v>0</v>
      </c>
      <c r="F108" s="4"/>
      <c r="G108" s="4"/>
    </row>
    <row r="109" spans="1:7" ht="36" customHeight="1">
      <c r="A109" s="241"/>
      <c r="B109" s="241"/>
      <c r="C109" s="277"/>
      <c r="D109" s="254"/>
      <c r="E109" s="256"/>
      <c r="F109" s="4"/>
      <c r="G109" s="4"/>
    </row>
    <row r="110" spans="1:7" ht="12.75" customHeight="1">
      <c r="A110" s="241"/>
      <c r="B110" s="241"/>
      <c r="C110" s="277" t="s">
        <v>45</v>
      </c>
      <c r="D110" s="253">
        <v>6.2</v>
      </c>
      <c r="E110" s="253">
        <v>615.6</v>
      </c>
      <c r="F110" s="4"/>
      <c r="G110" s="4"/>
    </row>
    <row r="111" spans="1:7" ht="13.5" customHeight="1">
      <c r="A111" s="241"/>
      <c r="B111" s="241"/>
      <c r="C111" s="277"/>
      <c r="D111" s="254"/>
      <c r="E111" s="254"/>
      <c r="F111" s="4"/>
      <c r="G111" s="4"/>
    </row>
    <row r="112" spans="1:7" ht="31.5">
      <c r="A112" s="24" t="s">
        <v>74</v>
      </c>
      <c r="B112" s="24" t="s">
        <v>226</v>
      </c>
      <c r="C112" s="19" t="s">
        <v>31</v>
      </c>
      <c r="D112" s="142">
        <v>2980.8</v>
      </c>
      <c r="E112" s="142">
        <v>2052.4</v>
      </c>
      <c r="F112" s="4"/>
      <c r="G112" s="4"/>
    </row>
    <row r="113" spans="1:7" ht="31.5">
      <c r="A113" s="24" t="s">
        <v>75</v>
      </c>
      <c r="B113" s="24" t="s">
        <v>103</v>
      </c>
      <c r="C113" s="19" t="s">
        <v>31</v>
      </c>
      <c r="D113" s="142">
        <v>3173</v>
      </c>
      <c r="E113" s="152">
        <v>1331.8</v>
      </c>
      <c r="F113" s="4"/>
      <c r="G113" s="4"/>
    </row>
    <row r="114" spans="1:7" ht="31.5" hidden="1">
      <c r="A114" s="24"/>
      <c r="B114" s="24"/>
      <c r="C114" s="19" t="s">
        <v>31</v>
      </c>
      <c r="D114" s="28"/>
      <c r="E114" s="25"/>
      <c r="F114" s="4"/>
      <c r="G114" s="4"/>
    </row>
    <row r="115" spans="1:7" ht="15.75">
      <c r="A115" s="279" t="s">
        <v>91</v>
      </c>
      <c r="B115" s="279" t="s">
        <v>104</v>
      </c>
      <c r="C115" s="20" t="s">
        <v>17</v>
      </c>
      <c r="D115" s="172">
        <v>0</v>
      </c>
      <c r="E115" s="173">
        <v>0</v>
      </c>
      <c r="F115" s="4"/>
      <c r="G115" s="4"/>
    </row>
    <row r="116" spans="1:7" ht="47.25" customHeight="1">
      <c r="A116" s="279"/>
      <c r="B116" s="279"/>
      <c r="C116" s="19" t="s">
        <v>31</v>
      </c>
      <c r="D116" s="142">
        <v>0</v>
      </c>
      <c r="E116" s="143">
        <v>0</v>
      </c>
      <c r="F116" s="4"/>
      <c r="G116" s="4"/>
    </row>
    <row r="117" spans="1:7" ht="33" customHeight="1">
      <c r="A117" s="279"/>
      <c r="B117" s="279"/>
      <c r="C117" s="19" t="s">
        <v>105</v>
      </c>
      <c r="D117" s="142">
        <v>0</v>
      </c>
      <c r="E117" s="143">
        <v>0</v>
      </c>
      <c r="F117" s="4"/>
      <c r="G117" s="4"/>
    </row>
    <row r="118" spans="1:7" ht="55.5" customHeight="1">
      <c r="A118" s="24" t="s">
        <v>92</v>
      </c>
      <c r="B118" s="24" t="s">
        <v>227</v>
      </c>
      <c r="C118" s="19" t="s">
        <v>31</v>
      </c>
      <c r="D118" s="142">
        <v>3772</v>
      </c>
      <c r="E118" s="142">
        <v>0</v>
      </c>
      <c r="F118" s="4"/>
      <c r="G118" s="4"/>
    </row>
    <row r="119" spans="1:7" ht="64.5" customHeight="1">
      <c r="A119" s="24" t="s">
        <v>93</v>
      </c>
      <c r="B119" s="24" t="s">
        <v>106</v>
      </c>
      <c r="C119" s="19" t="s">
        <v>107</v>
      </c>
      <c r="D119" s="142">
        <v>1.7</v>
      </c>
      <c r="E119" s="142">
        <v>1.7</v>
      </c>
      <c r="F119" s="4"/>
      <c r="G119" s="4"/>
    </row>
    <row r="120" spans="1:7" ht="64.5" customHeight="1">
      <c r="A120" s="24" t="s">
        <v>94</v>
      </c>
      <c r="B120" s="24" t="s">
        <v>169</v>
      </c>
      <c r="C120" s="19" t="s">
        <v>107</v>
      </c>
      <c r="D120" s="142">
        <v>0.4</v>
      </c>
      <c r="E120" s="142">
        <v>0.4</v>
      </c>
      <c r="F120" s="4"/>
      <c r="G120" s="4"/>
    </row>
    <row r="121" spans="1:7" ht="54" customHeight="1">
      <c r="A121" s="24" t="s">
        <v>95</v>
      </c>
      <c r="B121" s="24" t="s">
        <v>110</v>
      </c>
      <c r="C121" s="19" t="s">
        <v>107</v>
      </c>
      <c r="D121" s="142">
        <v>2.8</v>
      </c>
      <c r="E121" s="142">
        <v>2.8</v>
      </c>
      <c r="F121" s="4"/>
      <c r="G121" s="4"/>
    </row>
    <row r="122" spans="1:7" ht="60.75" customHeight="1">
      <c r="A122" s="24" t="s">
        <v>162</v>
      </c>
      <c r="B122" s="24" t="s">
        <v>228</v>
      </c>
      <c r="C122" s="19" t="s">
        <v>31</v>
      </c>
      <c r="D122" s="142">
        <v>6000</v>
      </c>
      <c r="E122" s="142">
        <v>0</v>
      </c>
      <c r="F122" s="4"/>
      <c r="G122" s="4"/>
    </row>
    <row r="123" spans="1:7" ht="60.75" customHeight="1">
      <c r="A123" s="24" t="s">
        <v>255</v>
      </c>
      <c r="B123" s="24" t="s">
        <v>256</v>
      </c>
      <c r="C123" s="19" t="s">
        <v>107</v>
      </c>
      <c r="D123" s="142">
        <v>0</v>
      </c>
      <c r="E123" s="142">
        <v>610.7</v>
      </c>
      <c r="F123" s="4"/>
      <c r="G123" s="4"/>
    </row>
    <row r="124" spans="1:7" ht="120" customHeight="1" hidden="1">
      <c r="A124" s="24"/>
      <c r="B124" s="26"/>
      <c r="C124" s="21"/>
      <c r="D124" s="142"/>
      <c r="E124" s="142"/>
      <c r="F124" s="4"/>
      <c r="G124" s="4"/>
    </row>
    <row r="125" spans="1:7" ht="27" customHeight="1">
      <c r="A125" s="241" t="s">
        <v>26</v>
      </c>
      <c r="B125" s="213" t="s">
        <v>229</v>
      </c>
      <c r="C125" s="71" t="s">
        <v>17</v>
      </c>
      <c r="D125" s="121">
        <v>7491</v>
      </c>
      <c r="E125" s="121">
        <v>3473.8</v>
      </c>
      <c r="F125" s="4"/>
      <c r="G125" s="4"/>
    </row>
    <row r="126" spans="1:7" ht="12.75" customHeight="1">
      <c r="A126" s="241"/>
      <c r="B126" s="213"/>
      <c r="C126" s="277" t="s">
        <v>31</v>
      </c>
      <c r="D126" s="309">
        <v>7491</v>
      </c>
      <c r="E126" s="309">
        <v>3473.8</v>
      </c>
      <c r="F126" s="31"/>
      <c r="G126" s="4"/>
    </row>
    <row r="127" spans="1:7" ht="49.5" customHeight="1">
      <c r="A127" s="241"/>
      <c r="B127" s="213"/>
      <c r="C127" s="277"/>
      <c r="D127" s="310"/>
      <c r="E127" s="310"/>
      <c r="F127" s="4"/>
      <c r="G127" s="4"/>
    </row>
    <row r="128" spans="4:7" ht="59.25" customHeight="1" hidden="1">
      <c r="D128" s="5"/>
      <c r="E128" s="5"/>
      <c r="F128" s="4"/>
      <c r="G128" s="4"/>
    </row>
    <row r="129" spans="4:7" ht="59.25" customHeight="1" hidden="1">
      <c r="D129" s="5"/>
      <c r="E129" s="5"/>
      <c r="F129" s="4"/>
      <c r="G129" s="4"/>
    </row>
    <row r="130" spans="1:7" ht="67.5" customHeight="1">
      <c r="A130" s="34" t="s">
        <v>67</v>
      </c>
      <c r="B130" s="26" t="s">
        <v>230</v>
      </c>
      <c r="C130" s="19" t="s">
        <v>31</v>
      </c>
      <c r="D130" s="144">
        <v>7491</v>
      </c>
      <c r="E130" s="144">
        <v>3473.8</v>
      </c>
      <c r="F130" s="4"/>
      <c r="G130" s="4"/>
    </row>
    <row r="131" spans="1:7" ht="32.25" customHeight="1">
      <c r="A131" s="312" t="s">
        <v>49</v>
      </c>
      <c r="B131" s="312"/>
      <c r="C131" s="312"/>
      <c r="D131" s="312"/>
      <c r="E131" s="12"/>
      <c r="F131" s="4"/>
      <c r="G131" s="4"/>
    </row>
    <row r="132" spans="1:7" ht="12.75" customHeight="1">
      <c r="A132" s="288" t="s">
        <v>194</v>
      </c>
      <c r="B132" s="288"/>
      <c r="C132" s="317" t="s">
        <v>2</v>
      </c>
      <c r="D132" s="246">
        <f>SUM(D135,D140,D149,D153)</f>
        <v>24153</v>
      </c>
      <c r="E132" s="246">
        <f>SUM(E135,E140,E149,E153)</f>
        <v>8855.2</v>
      </c>
      <c r="F132" s="4"/>
      <c r="G132" s="4"/>
    </row>
    <row r="133" spans="1:7" ht="12.75" customHeight="1">
      <c r="A133" s="288"/>
      <c r="B133" s="288"/>
      <c r="C133" s="317"/>
      <c r="D133" s="247"/>
      <c r="E133" s="247"/>
      <c r="F133" s="4"/>
      <c r="G133" s="4"/>
    </row>
    <row r="134" spans="1:7" ht="75" customHeight="1">
      <c r="A134" s="288"/>
      <c r="B134" s="288"/>
      <c r="C134" s="35" t="s">
        <v>51</v>
      </c>
      <c r="D134" s="30">
        <f>SUM(D137+D142+D150)+D154</f>
        <v>24385</v>
      </c>
      <c r="E134" s="30">
        <f>SUM(E137+E142+E150)+E154</f>
        <v>8855.2</v>
      </c>
      <c r="F134" s="4"/>
      <c r="G134" s="4"/>
    </row>
    <row r="135" spans="1:7" ht="12.75" customHeight="1">
      <c r="A135" s="294" t="s">
        <v>12</v>
      </c>
      <c r="B135" s="213" t="s">
        <v>13</v>
      </c>
      <c r="C135" s="278" t="s">
        <v>2</v>
      </c>
      <c r="D135" s="286">
        <f>SUM(D138)</f>
        <v>500</v>
      </c>
      <c r="E135" s="286">
        <f>SUM(E138)</f>
        <v>0</v>
      </c>
      <c r="F135" s="4"/>
      <c r="G135" s="4"/>
    </row>
    <row r="136" spans="1:7" ht="12.75" customHeight="1">
      <c r="A136" s="294"/>
      <c r="B136" s="213"/>
      <c r="C136" s="278"/>
      <c r="D136" s="286"/>
      <c r="E136" s="286"/>
      <c r="F136" s="4"/>
      <c r="G136" s="4"/>
    </row>
    <row r="137" spans="1:7" ht="46.5" customHeight="1">
      <c r="A137" s="294"/>
      <c r="B137" s="213"/>
      <c r="C137" s="36" t="s">
        <v>51</v>
      </c>
      <c r="D137" s="28">
        <v>500</v>
      </c>
      <c r="E137" s="25">
        <v>0</v>
      </c>
      <c r="F137" s="4"/>
      <c r="G137" s="4"/>
    </row>
    <row r="138" spans="1:7" ht="46.5" customHeight="1">
      <c r="A138" s="3" t="s">
        <v>55</v>
      </c>
      <c r="B138" s="19" t="s">
        <v>174</v>
      </c>
      <c r="C138" s="36" t="s">
        <v>51</v>
      </c>
      <c r="D138" s="141">
        <v>500</v>
      </c>
      <c r="E138" s="83">
        <v>0</v>
      </c>
      <c r="F138" s="4"/>
      <c r="G138" s="4"/>
    </row>
    <row r="139" spans="1:7" ht="51" customHeight="1">
      <c r="A139" s="3" t="s">
        <v>257</v>
      </c>
      <c r="B139" s="19" t="s">
        <v>258</v>
      </c>
      <c r="C139" s="36" t="s">
        <v>51</v>
      </c>
      <c r="D139" s="141">
        <v>500</v>
      </c>
      <c r="E139" s="83">
        <v>0</v>
      </c>
      <c r="F139" s="4"/>
      <c r="G139" s="4"/>
    </row>
    <row r="140" spans="1:7" ht="12.75" customHeight="1">
      <c r="A140" s="250" t="s">
        <v>14</v>
      </c>
      <c r="B140" s="288" t="s">
        <v>176</v>
      </c>
      <c r="C140" s="289" t="s">
        <v>2</v>
      </c>
      <c r="D140" s="287">
        <f>SUM(D143)</f>
        <v>2668</v>
      </c>
      <c r="E140" s="287">
        <f>SUM(E143)</f>
        <v>613</v>
      </c>
      <c r="F140" s="4"/>
      <c r="G140" s="4"/>
    </row>
    <row r="141" spans="1:7" ht="12.75" customHeight="1">
      <c r="A141" s="250"/>
      <c r="B141" s="288"/>
      <c r="C141" s="289"/>
      <c r="D141" s="287"/>
      <c r="E141" s="287"/>
      <c r="F141" s="4"/>
      <c r="G141" s="4"/>
    </row>
    <row r="142" spans="1:7" ht="53.25" customHeight="1">
      <c r="A142" s="250"/>
      <c r="B142" s="288"/>
      <c r="C142" s="37" t="s">
        <v>51</v>
      </c>
      <c r="D142" s="28">
        <v>2900</v>
      </c>
      <c r="E142" s="25">
        <v>613</v>
      </c>
      <c r="F142" s="4"/>
      <c r="G142" s="4"/>
    </row>
    <row r="143" spans="1:7" ht="84.75" customHeight="1">
      <c r="A143" s="3" t="s">
        <v>61</v>
      </c>
      <c r="B143" s="19" t="s">
        <v>175</v>
      </c>
      <c r="C143" s="37" t="s">
        <v>51</v>
      </c>
      <c r="D143" s="28">
        <v>2668</v>
      </c>
      <c r="E143" s="25">
        <v>613</v>
      </c>
      <c r="F143" s="4"/>
      <c r="G143" s="4"/>
    </row>
    <row r="144" spans="1:7" ht="98.25" customHeight="1">
      <c r="A144" s="155" t="s">
        <v>182</v>
      </c>
      <c r="B144" s="19" t="s">
        <v>187</v>
      </c>
      <c r="C144" s="37" t="s">
        <v>51</v>
      </c>
      <c r="D144" s="83">
        <v>1268</v>
      </c>
      <c r="E144" s="83">
        <v>115</v>
      </c>
      <c r="F144" s="4"/>
      <c r="G144" s="4"/>
    </row>
    <row r="145" spans="1:7" ht="38.25" customHeight="1">
      <c r="A145" s="155" t="s">
        <v>183</v>
      </c>
      <c r="B145" s="19" t="s">
        <v>58</v>
      </c>
      <c r="C145" s="37" t="s">
        <v>51</v>
      </c>
      <c r="D145" s="83">
        <v>790</v>
      </c>
      <c r="E145" s="83">
        <v>244.6</v>
      </c>
      <c r="F145" s="4"/>
      <c r="G145" s="4"/>
    </row>
    <row r="146" spans="1:7" ht="47.25">
      <c r="A146" s="155" t="s">
        <v>184</v>
      </c>
      <c r="B146" s="19" t="s">
        <v>59</v>
      </c>
      <c r="C146" s="37" t="s">
        <v>51</v>
      </c>
      <c r="D146" s="83">
        <v>100</v>
      </c>
      <c r="E146" s="83">
        <v>67.2</v>
      </c>
      <c r="F146" s="4"/>
      <c r="G146" s="4"/>
    </row>
    <row r="147" spans="1:7" ht="87.75" customHeight="1">
      <c r="A147" s="155" t="s">
        <v>185</v>
      </c>
      <c r="B147" s="19" t="s">
        <v>60</v>
      </c>
      <c r="C147" s="37" t="s">
        <v>51</v>
      </c>
      <c r="D147" s="83">
        <v>410</v>
      </c>
      <c r="E147" s="83">
        <v>186.2</v>
      </c>
      <c r="F147" s="4"/>
      <c r="G147" s="4"/>
    </row>
    <row r="148" spans="1:7" ht="74.25" customHeight="1">
      <c r="A148" s="155" t="s">
        <v>186</v>
      </c>
      <c r="B148" s="19" t="s">
        <v>188</v>
      </c>
      <c r="C148" s="37" t="s">
        <v>51</v>
      </c>
      <c r="D148" s="83">
        <v>100</v>
      </c>
      <c r="E148" s="83">
        <v>0</v>
      </c>
      <c r="F148" s="4"/>
      <c r="G148" s="4"/>
    </row>
    <row r="149" spans="1:7" ht="30" customHeight="1">
      <c r="A149" s="250" t="s">
        <v>16</v>
      </c>
      <c r="B149" s="295" t="s">
        <v>15</v>
      </c>
      <c r="C149" s="38" t="s">
        <v>2</v>
      </c>
      <c r="D149" s="48">
        <f>SUM(D151)</f>
        <v>9300</v>
      </c>
      <c r="E149" s="48">
        <f>SUM(E151)</f>
        <v>4194.4</v>
      </c>
      <c r="F149" s="4"/>
      <c r="G149" s="4"/>
    </row>
    <row r="150" spans="1:7" ht="164.25" customHeight="1">
      <c r="A150" s="250"/>
      <c r="B150" s="296"/>
      <c r="C150" s="39" t="s">
        <v>51</v>
      </c>
      <c r="D150" s="49">
        <v>9300</v>
      </c>
      <c r="E150" s="28">
        <v>4194.4</v>
      </c>
      <c r="F150" s="4"/>
      <c r="G150" s="4"/>
    </row>
    <row r="151" spans="1:7" ht="164.25" customHeight="1">
      <c r="A151" s="40" t="s">
        <v>63</v>
      </c>
      <c r="B151" s="19" t="s">
        <v>177</v>
      </c>
      <c r="C151" s="19" t="s">
        <v>31</v>
      </c>
      <c r="D151" s="49">
        <v>9300</v>
      </c>
      <c r="E151" s="28">
        <v>4194.4</v>
      </c>
      <c r="F151" s="4"/>
      <c r="G151" s="4"/>
    </row>
    <row r="152" spans="1:7" ht="117" customHeight="1">
      <c r="A152" s="40" t="s">
        <v>189</v>
      </c>
      <c r="B152" s="19" t="s">
        <v>190</v>
      </c>
      <c r="C152" s="156" t="s">
        <v>31</v>
      </c>
      <c r="D152" s="28">
        <v>9300</v>
      </c>
      <c r="E152" s="28">
        <v>4194.4</v>
      </c>
      <c r="F152" s="4"/>
      <c r="G152" s="4"/>
    </row>
    <row r="153" spans="1:7" ht="27.75" customHeight="1">
      <c r="A153" s="274" t="s">
        <v>179</v>
      </c>
      <c r="B153" s="271" t="s">
        <v>178</v>
      </c>
      <c r="C153" s="18" t="s">
        <v>181</v>
      </c>
      <c r="D153" s="48">
        <f>SUM(D155)</f>
        <v>11685</v>
      </c>
      <c r="E153" s="48">
        <f>SUM(E155)</f>
        <v>4047.8</v>
      </c>
      <c r="F153" s="4"/>
      <c r="G153" s="4"/>
    </row>
    <row r="154" spans="1:7" ht="117" customHeight="1">
      <c r="A154" s="275"/>
      <c r="B154" s="272"/>
      <c r="C154" s="19" t="s">
        <v>31</v>
      </c>
      <c r="D154" s="141">
        <v>11685</v>
      </c>
      <c r="E154" s="28">
        <v>4047.8</v>
      </c>
      <c r="F154" s="4"/>
      <c r="G154" s="4"/>
    </row>
    <row r="155" spans="1:7" ht="66.75" customHeight="1">
      <c r="A155" s="40" t="s">
        <v>122</v>
      </c>
      <c r="B155" s="19" t="s">
        <v>180</v>
      </c>
      <c r="C155" s="19" t="s">
        <v>31</v>
      </c>
      <c r="D155" s="49">
        <v>11685</v>
      </c>
      <c r="E155" s="28">
        <v>4047.8</v>
      </c>
      <c r="F155" s="4"/>
      <c r="G155" s="4"/>
    </row>
    <row r="156" spans="1:7" ht="63.75" customHeight="1">
      <c r="A156" s="155" t="s">
        <v>191</v>
      </c>
      <c r="B156" s="19" t="s">
        <v>192</v>
      </c>
      <c r="C156" s="156" t="s">
        <v>31</v>
      </c>
      <c r="D156" s="28">
        <v>1263</v>
      </c>
      <c r="E156" s="28">
        <v>353.3</v>
      </c>
      <c r="F156" s="4"/>
      <c r="G156" s="4"/>
    </row>
    <row r="157" spans="1:7" ht="64.5" customHeight="1">
      <c r="A157" s="155" t="s">
        <v>193</v>
      </c>
      <c r="B157" s="19" t="s">
        <v>64</v>
      </c>
      <c r="C157" s="156" t="s">
        <v>31</v>
      </c>
      <c r="D157" s="28">
        <v>10422</v>
      </c>
      <c r="E157" s="28">
        <v>3694.5</v>
      </c>
      <c r="F157" s="4"/>
      <c r="G157" s="4"/>
    </row>
    <row r="158" spans="1:7" ht="29.25" customHeight="1">
      <c r="A158" s="260" t="s">
        <v>47</v>
      </c>
      <c r="B158" s="260"/>
      <c r="C158" s="260"/>
      <c r="D158" s="251"/>
      <c r="E158" s="12"/>
      <c r="F158" s="4"/>
      <c r="G158" s="4"/>
    </row>
    <row r="159" spans="1:7" ht="36.75" customHeight="1">
      <c r="A159" s="228" t="s">
        <v>39</v>
      </c>
      <c r="B159" s="259"/>
      <c r="C159" s="13" t="s">
        <v>17</v>
      </c>
      <c r="D159" s="107">
        <f>SUM(D160:D163)</f>
        <v>283214.7</v>
      </c>
      <c r="E159" s="107">
        <f>SUM(E160:E163)</f>
        <v>134956.6</v>
      </c>
      <c r="F159" s="4"/>
      <c r="G159" s="4"/>
    </row>
    <row r="160" spans="1:7" ht="31.5">
      <c r="A160" s="259"/>
      <c r="B160" s="259"/>
      <c r="C160" s="14" t="s">
        <v>31</v>
      </c>
      <c r="D160" s="108">
        <f>SUM(D165+D193)</f>
        <v>209749</v>
      </c>
      <c r="E160" s="108">
        <f>E165+E193</f>
        <v>97727.6</v>
      </c>
      <c r="F160" s="7"/>
      <c r="G160" s="4"/>
    </row>
    <row r="161" spans="1:7" ht="15.75">
      <c r="A161" s="259"/>
      <c r="B161" s="259"/>
      <c r="C161" s="15" t="s">
        <v>121</v>
      </c>
      <c r="D161" s="109">
        <f>SUM(D166)</f>
        <v>87.2</v>
      </c>
      <c r="E161" s="109">
        <f>SUM(E166)</f>
        <v>87.2</v>
      </c>
      <c r="F161" s="4"/>
      <c r="G161" s="4"/>
    </row>
    <row r="162" spans="1:7" ht="15.75">
      <c r="A162" s="259"/>
      <c r="B162" s="259"/>
      <c r="C162" s="16" t="s">
        <v>123</v>
      </c>
      <c r="D162" s="110">
        <f>SUM(D167)</f>
        <v>90</v>
      </c>
      <c r="E162" s="110">
        <f>E167</f>
        <v>94.2</v>
      </c>
      <c r="F162" s="4"/>
      <c r="G162" s="4"/>
    </row>
    <row r="163" spans="1:7" ht="15.75">
      <c r="A163" s="259"/>
      <c r="B163" s="259"/>
      <c r="C163" s="17" t="s">
        <v>38</v>
      </c>
      <c r="D163" s="74">
        <f>SUM(D168)</f>
        <v>73288.5</v>
      </c>
      <c r="E163" s="74">
        <f>SUM(E168)</f>
        <v>37047.6</v>
      </c>
      <c r="F163" s="4"/>
      <c r="G163" s="4"/>
    </row>
    <row r="164" spans="1:7" ht="27.75" customHeight="1">
      <c r="A164" s="241" t="s">
        <v>41</v>
      </c>
      <c r="B164" s="228" t="s">
        <v>36</v>
      </c>
      <c r="C164" s="18" t="s">
        <v>17</v>
      </c>
      <c r="D164" s="85">
        <f>SUM(D165:D168)</f>
        <v>278291.7</v>
      </c>
      <c r="E164" s="85">
        <f>SUM(E165:E168)</f>
        <v>132542.5</v>
      </c>
      <c r="F164" s="4"/>
      <c r="G164" s="4"/>
    </row>
    <row r="165" spans="1:7" ht="31.5">
      <c r="A165" s="241"/>
      <c r="B165" s="228"/>
      <c r="C165" s="19" t="s">
        <v>31</v>
      </c>
      <c r="D165" s="25">
        <f>D170+D174+D178+D182+D186+D190+D191</f>
        <v>204826</v>
      </c>
      <c r="E165" s="25">
        <v>95313.5</v>
      </c>
      <c r="F165" s="7"/>
      <c r="G165" s="4"/>
    </row>
    <row r="166" spans="1:7" ht="15.75">
      <c r="A166" s="241"/>
      <c r="B166" s="228"/>
      <c r="C166" s="19" t="s">
        <v>121</v>
      </c>
      <c r="D166" s="25">
        <f>D175</f>
        <v>87.2</v>
      </c>
      <c r="E166" s="25">
        <f>E175</f>
        <v>87.2</v>
      </c>
      <c r="F166" s="4"/>
      <c r="G166" s="4"/>
    </row>
    <row r="167" spans="1:7" ht="15.75">
      <c r="A167" s="241"/>
      <c r="B167" s="228"/>
      <c r="C167" s="19" t="s">
        <v>123</v>
      </c>
      <c r="D167" s="25">
        <f>D188</f>
        <v>90</v>
      </c>
      <c r="E167" s="25">
        <f>E188</f>
        <v>94.2</v>
      </c>
      <c r="F167" s="4"/>
      <c r="G167" s="4"/>
    </row>
    <row r="168" spans="1:7" ht="15.75">
      <c r="A168" s="241"/>
      <c r="B168" s="228"/>
      <c r="C168" s="19" t="s">
        <v>38</v>
      </c>
      <c r="D168" s="25">
        <f>D172+D176+D180+D183+D189</f>
        <v>73288.5</v>
      </c>
      <c r="E168" s="25">
        <f>E172+E176+E180+E183+E189</f>
        <v>37047.6</v>
      </c>
      <c r="F168" s="4"/>
      <c r="G168" s="4"/>
    </row>
    <row r="169" spans="1:7" ht="15.75">
      <c r="A169" s="268" t="s">
        <v>74</v>
      </c>
      <c r="B169" s="268" t="s">
        <v>96</v>
      </c>
      <c r="C169" s="19" t="s">
        <v>17</v>
      </c>
      <c r="D169" s="123">
        <f>SUM(D170:D172)</f>
        <v>10222</v>
      </c>
      <c r="E169" s="123">
        <f>SUM(E170:E172)</f>
        <v>5409.8</v>
      </c>
      <c r="F169" s="4"/>
      <c r="G169" s="4"/>
    </row>
    <row r="170" spans="1:7" ht="31.5">
      <c r="A170" s="269"/>
      <c r="B170" s="269"/>
      <c r="C170" s="19" t="s">
        <v>31</v>
      </c>
      <c r="D170" s="123">
        <v>8250</v>
      </c>
      <c r="E170" s="125">
        <v>4335.1</v>
      </c>
      <c r="F170" s="4"/>
      <c r="G170" s="4"/>
    </row>
    <row r="171" spans="1:7" ht="15.75">
      <c r="A171" s="269"/>
      <c r="B171" s="269"/>
      <c r="C171" s="19" t="s">
        <v>123</v>
      </c>
      <c r="D171" s="123">
        <v>0</v>
      </c>
      <c r="E171" s="125">
        <v>0</v>
      </c>
      <c r="F171" s="4"/>
      <c r="G171" s="4"/>
    </row>
    <row r="172" spans="1:7" ht="15.75">
      <c r="A172" s="270"/>
      <c r="B172" s="270"/>
      <c r="C172" s="19" t="s">
        <v>38</v>
      </c>
      <c r="D172" s="123">
        <v>1972</v>
      </c>
      <c r="E172" s="125">
        <v>1074.7</v>
      </c>
      <c r="F172" s="4"/>
      <c r="G172" s="4"/>
    </row>
    <row r="173" spans="1:7" ht="15.75">
      <c r="A173" s="279" t="s">
        <v>75</v>
      </c>
      <c r="B173" s="292" t="s">
        <v>97</v>
      </c>
      <c r="C173" s="19" t="s">
        <v>17</v>
      </c>
      <c r="D173" s="123">
        <f>SUM(D174:D176)</f>
        <v>30796.2</v>
      </c>
      <c r="E173" s="123">
        <f>SUM(E174:E176)</f>
        <v>11736.1</v>
      </c>
      <c r="F173" s="4"/>
      <c r="G173" s="4"/>
    </row>
    <row r="174" spans="1:7" ht="31.5">
      <c r="A174" s="293"/>
      <c r="B174" s="293"/>
      <c r="C174" s="19" t="s">
        <v>31</v>
      </c>
      <c r="D174" s="124">
        <v>30534</v>
      </c>
      <c r="E174" s="125">
        <v>11572</v>
      </c>
      <c r="F174" s="4"/>
      <c r="G174" s="4"/>
    </row>
    <row r="175" spans="1:7" ht="15.75">
      <c r="A175" s="293"/>
      <c r="B175" s="293"/>
      <c r="C175" s="19" t="s">
        <v>121</v>
      </c>
      <c r="D175" s="123">
        <v>87.2</v>
      </c>
      <c r="E175" s="122">
        <v>87.2</v>
      </c>
      <c r="F175" s="4"/>
      <c r="G175" s="4"/>
    </row>
    <row r="176" spans="1:7" ht="15.75">
      <c r="A176" s="293"/>
      <c r="B176" s="293"/>
      <c r="C176" s="19" t="s">
        <v>38</v>
      </c>
      <c r="D176" s="123">
        <v>175</v>
      </c>
      <c r="E176" s="122">
        <v>76.9</v>
      </c>
      <c r="F176" s="4"/>
      <c r="G176" s="4"/>
    </row>
    <row r="177" spans="1:7" ht="15.75">
      <c r="A177" s="314" t="s">
        <v>91</v>
      </c>
      <c r="B177" s="268" t="s">
        <v>98</v>
      </c>
      <c r="C177" s="19" t="s">
        <v>17</v>
      </c>
      <c r="D177" s="123">
        <f>SUM(D178:D180)</f>
        <v>94814</v>
      </c>
      <c r="E177" s="122">
        <f>SUM(E178:E180)</f>
        <v>42761.4</v>
      </c>
      <c r="F177" s="4"/>
      <c r="G177" s="4"/>
    </row>
    <row r="178" spans="1:7" ht="31.5">
      <c r="A178" s="315"/>
      <c r="B178" s="290"/>
      <c r="C178" s="19" t="s">
        <v>31</v>
      </c>
      <c r="D178" s="123">
        <v>73814</v>
      </c>
      <c r="E178" s="125">
        <v>31384.2</v>
      </c>
      <c r="F178" s="4"/>
      <c r="G178" s="4"/>
    </row>
    <row r="179" spans="1:7" ht="15.75">
      <c r="A179" s="315"/>
      <c r="B179" s="290"/>
      <c r="C179" s="19" t="s">
        <v>123</v>
      </c>
      <c r="D179" s="123">
        <v>0</v>
      </c>
      <c r="E179" s="125">
        <v>0</v>
      </c>
      <c r="F179" s="4"/>
      <c r="G179" s="4"/>
    </row>
    <row r="180" spans="1:7" ht="15.75">
      <c r="A180" s="316"/>
      <c r="B180" s="291"/>
      <c r="C180" s="19" t="s">
        <v>38</v>
      </c>
      <c r="D180" s="123">
        <v>21000</v>
      </c>
      <c r="E180" s="125">
        <v>11377.2</v>
      </c>
      <c r="F180" s="4"/>
      <c r="G180" s="4"/>
    </row>
    <row r="181" spans="1:7" ht="15" customHeight="1">
      <c r="A181" s="279" t="s">
        <v>92</v>
      </c>
      <c r="B181" s="279" t="s">
        <v>99</v>
      </c>
      <c r="C181" s="27" t="s">
        <v>17</v>
      </c>
      <c r="D181" s="25">
        <f>SUM(D182:D184)</f>
        <v>37410</v>
      </c>
      <c r="E181" s="25">
        <f>SUM(E182:E184)</f>
        <v>15382.9</v>
      </c>
      <c r="F181" s="4"/>
      <c r="G181" s="4"/>
    </row>
    <row r="182" spans="1:7" ht="31.5">
      <c r="A182" s="279"/>
      <c r="B182" s="279"/>
      <c r="C182" s="19" t="s">
        <v>31</v>
      </c>
      <c r="D182" s="25">
        <v>8000</v>
      </c>
      <c r="E182" s="25">
        <v>4707</v>
      </c>
      <c r="F182" s="4"/>
      <c r="G182" s="4"/>
    </row>
    <row r="183" spans="1:7" ht="24" customHeight="1">
      <c r="A183" s="279"/>
      <c r="B183" s="279"/>
      <c r="C183" s="292" t="s">
        <v>38</v>
      </c>
      <c r="D183" s="305">
        <v>29410</v>
      </c>
      <c r="E183" s="313">
        <v>10675.9</v>
      </c>
      <c r="F183" s="4"/>
      <c r="G183" s="4"/>
    </row>
    <row r="184" spans="1:7" ht="47.25" customHeight="1">
      <c r="A184" s="279"/>
      <c r="B184" s="279"/>
      <c r="C184" s="292"/>
      <c r="D184" s="305"/>
      <c r="E184" s="313"/>
      <c r="F184" s="4"/>
      <c r="G184" s="4"/>
    </row>
    <row r="185" spans="1:7" ht="32.25" customHeight="1">
      <c r="A185" s="268" t="s">
        <v>93</v>
      </c>
      <c r="B185" s="268" t="s">
        <v>100</v>
      </c>
      <c r="C185" s="76" t="s">
        <v>17</v>
      </c>
      <c r="D185" s="123">
        <f>SUM(D186:D189)</f>
        <v>101774.5</v>
      </c>
      <c r="E185" s="123">
        <f>SUM(E186:E189)</f>
        <v>55670.4</v>
      </c>
      <c r="F185" s="4"/>
      <c r="G185" s="4"/>
    </row>
    <row r="186" spans="1:7" ht="32.25" customHeight="1">
      <c r="A186" s="290"/>
      <c r="B186" s="290"/>
      <c r="C186" s="76" t="s">
        <v>51</v>
      </c>
      <c r="D186" s="129">
        <v>80953</v>
      </c>
      <c r="E186" s="129">
        <v>41733.3</v>
      </c>
      <c r="F186" s="4"/>
      <c r="G186" s="4"/>
    </row>
    <row r="187" spans="1:7" ht="32.25" customHeight="1">
      <c r="A187" s="290"/>
      <c r="B187" s="290"/>
      <c r="C187" s="76" t="s">
        <v>29</v>
      </c>
      <c r="D187" s="129">
        <v>0</v>
      </c>
      <c r="E187" s="130">
        <v>0</v>
      </c>
      <c r="F187" s="4"/>
      <c r="G187" s="4"/>
    </row>
    <row r="188" spans="1:7" ht="23.25" customHeight="1">
      <c r="A188" s="290"/>
      <c r="B188" s="290"/>
      <c r="C188" s="76" t="s">
        <v>123</v>
      </c>
      <c r="D188" s="128">
        <v>90</v>
      </c>
      <c r="E188" s="131">
        <v>94.2</v>
      </c>
      <c r="F188" s="4"/>
      <c r="G188" s="4"/>
    </row>
    <row r="189" spans="1:7" ht="26.25" customHeight="1">
      <c r="A189" s="291"/>
      <c r="B189" s="291"/>
      <c r="C189" s="76" t="s">
        <v>38</v>
      </c>
      <c r="D189" s="128">
        <v>20731.5</v>
      </c>
      <c r="E189" s="131">
        <v>13842.9</v>
      </c>
      <c r="F189" s="4"/>
      <c r="G189" s="4"/>
    </row>
    <row r="190" spans="1:7" ht="47.25">
      <c r="A190" s="24" t="s">
        <v>94</v>
      </c>
      <c r="B190" s="19" t="s">
        <v>101</v>
      </c>
      <c r="C190" s="19" t="s">
        <v>31</v>
      </c>
      <c r="D190" s="47">
        <v>170</v>
      </c>
      <c r="E190" s="126">
        <v>53.6</v>
      </c>
      <c r="F190" s="4"/>
      <c r="G190" s="4"/>
    </row>
    <row r="191" spans="1:7" ht="33" customHeight="1">
      <c r="A191" s="24" t="s">
        <v>95</v>
      </c>
      <c r="B191" s="19" t="s">
        <v>102</v>
      </c>
      <c r="C191" s="19" t="s">
        <v>31</v>
      </c>
      <c r="D191" s="28">
        <v>3105</v>
      </c>
      <c r="E191" s="25">
        <v>1622.5</v>
      </c>
      <c r="F191" s="4"/>
      <c r="G191" s="4"/>
    </row>
    <row r="192" spans="1:7" ht="30.75" customHeight="1">
      <c r="A192" s="213" t="s">
        <v>26</v>
      </c>
      <c r="B192" s="213" t="s">
        <v>37</v>
      </c>
      <c r="C192" s="18" t="s">
        <v>17</v>
      </c>
      <c r="D192" s="85">
        <f>D193</f>
        <v>4923</v>
      </c>
      <c r="E192" s="85">
        <f>E193</f>
        <v>2414.1</v>
      </c>
      <c r="F192" s="4"/>
      <c r="G192" s="4"/>
    </row>
    <row r="193" spans="1:7" ht="57.75" customHeight="1">
      <c r="A193" s="213"/>
      <c r="B193" s="213"/>
      <c r="C193" s="19" t="s">
        <v>31</v>
      </c>
      <c r="D193" s="28">
        <v>4923</v>
      </c>
      <c r="E193" s="25">
        <v>2414.1</v>
      </c>
      <c r="F193" s="4"/>
      <c r="G193" s="4"/>
    </row>
    <row r="194" spans="1:7" ht="31.5" customHeight="1">
      <c r="A194" s="250" t="s">
        <v>128</v>
      </c>
      <c r="B194" s="250"/>
      <c r="C194" s="250"/>
      <c r="D194" s="250"/>
      <c r="E194" s="12"/>
      <c r="F194" s="4"/>
      <c r="G194" s="4"/>
    </row>
    <row r="195" spans="1:7" ht="31.5" customHeight="1">
      <c r="A195" s="228" t="s">
        <v>129</v>
      </c>
      <c r="B195" s="259"/>
      <c r="C195" s="13" t="s">
        <v>17</v>
      </c>
      <c r="D195" s="69">
        <f>SUM(D196:D198)</f>
        <v>1300</v>
      </c>
      <c r="E195" s="69">
        <f>SUM(E196:E198)</f>
        <v>0</v>
      </c>
      <c r="F195" s="4"/>
      <c r="G195" s="4"/>
    </row>
    <row r="196" spans="1:7" ht="31.5">
      <c r="A196" s="259"/>
      <c r="B196" s="259"/>
      <c r="C196" s="41" t="s">
        <v>31</v>
      </c>
      <c r="D196" s="30">
        <v>1300</v>
      </c>
      <c r="E196" s="108">
        <v>0</v>
      </c>
      <c r="F196" s="7"/>
      <c r="G196" s="4"/>
    </row>
    <row r="197" spans="1:7" ht="15.75">
      <c r="A197" s="259"/>
      <c r="B197" s="259"/>
      <c r="C197" s="42" t="s">
        <v>29</v>
      </c>
      <c r="D197" s="33">
        <v>0</v>
      </c>
      <c r="E197" s="145">
        <v>0</v>
      </c>
      <c r="F197" s="4"/>
      <c r="G197" s="4"/>
    </row>
    <row r="198" spans="1:7" ht="15.75">
      <c r="A198" s="259"/>
      <c r="B198" s="259"/>
      <c r="C198" s="43" t="s">
        <v>44</v>
      </c>
      <c r="D198" s="46">
        <v>0</v>
      </c>
      <c r="E198" s="110">
        <v>0</v>
      </c>
      <c r="F198" s="4"/>
      <c r="G198" s="4"/>
    </row>
    <row r="199" spans="1:7" ht="39.75" customHeight="1">
      <c r="A199" s="238" t="s">
        <v>48</v>
      </c>
      <c r="B199" s="238"/>
      <c r="C199" s="238"/>
      <c r="D199" s="238"/>
      <c r="E199" s="276"/>
      <c r="F199" s="4"/>
      <c r="G199" s="4"/>
    </row>
    <row r="200" spans="1:7" ht="33.75" customHeight="1">
      <c r="A200" s="238" t="s">
        <v>4</v>
      </c>
      <c r="B200" s="238"/>
      <c r="C200" s="72" t="s">
        <v>2</v>
      </c>
      <c r="D200" s="134">
        <f>SUM(D201:D203)</f>
        <v>634013.2000000001</v>
      </c>
      <c r="E200" s="134">
        <f>SUM(E201:E203)</f>
        <v>292196.2</v>
      </c>
      <c r="F200" s="4"/>
      <c r="G200" s="4"/>
    </row>
    <row r="201" spans="1:7" ht="31.5">
      <c r="A201" s="238"/>
      <c r="B201" s="238"/>
      <c r="C201" s="44" t="s">
        <v>51</v>
      </c>
      <c r="D201" s="138">
        <f>SUM(D205+D222+D226+D236+D241+D248+D255+D259+D261+D265)</f>
        <v>609013.2000000001</v>
      </c>
      <c r="E201" s="138">
        <f>SUM(E205+E222+E226+E236+E241+E248+E255+E259+E261+E265)</f>
        <v>260764.30000000002</v>
      </c>
      <c r="F201" s="7"/>
      <c r="G201" s="4"/>
    </row>
    <row r="202" spans="1:7" ht="15.75">
      <c r="A202" s="238"/>
      <c r="B202" s="238"/>
      <c r="C202" s="45" t="s">
        <v>44</v>
      </c>
      <c r="D202" s="46">
        <f>SUM(D206)</f>
        <v>25000</v>
      </c>
      <c r="E202" s="46">
        <f>SUM(E206)</f>
        <v>31431.9</v>
      </c>
      <c r="F202" s="31"/>
      <c r="G202" s="4"/>
    </row>
    <row r="203" spans="1:7" ht="15.75">
      <c r="A203" s="238"/>
      <c r="B203" s="238"/>
      <c r="C203" s="73" t="s">
        <v>38</v>
      </c>
      <c r="D203" s="139">
        <v>0</v>
      </c>
      <c r="E203" s="74">
        <v>0</v>
      </c>
      <c r="F203" s="4"/>
      <c r="G203" s="4"/>
    </row>
    <row r="204" spans="1:7" ht="30" customHeight="1">
      <c r="A204" s="238" t="s">
        <v>5</v>
      </c>
      <c r="B204" s="311" t="s">
        <v>231</v>
      </c>
      <c r="C204" s="75" t="s">
        <v>2</v>
      </c>
      <c r="D204" s="48">
        <v>299862</v>
      </c>
      <c r="E204" s="48">
        <v>169216.5</v>
      </c>
      <c r="F204" s="4"/>
      <c r="G204" s="4"/>
    </row>
    <row r="205" spans="1:7" ht="31.5">
      <c r="A205" s="238"/>
      <c r="B205" s="241"/>
      <c r="C205" s="37" t="s">
        <v>51</v>
      </c>
      <c r="D205" s="28">
        <v>274862</v>
      </c>
      <c r="E205" s="28">
        <v>137784.6</v>
      </c>
      <c r="F205" s="31"/>
      <c r="G205" s="4"/>
    </row>
    <row r="206" spans="1:7" ht="15.75">
      <c r="A206" s="273"/>
      <c r="B206" s="241"/>
      <c r="C206" s="37" t="s">
        <v>44</v>
      </c>
      <c r="D206" s="28">
        <v>25000</v>
      </c>
      <c r="E206" s="28">
        <v>31431.9</v>
      </c>
      <c r="F206" s="4"/>
      <c r="G206" s="7"/>
    </row>
    <row r="207" spans="1:7" ht="15.75">
      <c r="A207" s="306" t="s">
        <v>74</v>
      </c>
      <c r="B207" s="292" t="s">
        <v>232</v>
      </c>
      <c r="C207" s="66" t="s">
        <v>2</v>
      </c>
      <c r="D207" s="28">
        <v>88226.4</v>
      </c>
      <c r="E207" s="28">
        <v>32602.5</v>
      </c>
      <c r="F207" s="4"/>
      <c r="G207" s="4"/>
    </row>
    <row r="208" spans="1:7" ht="31.5">
      <c r="A208" s="306"/>
      <c r="B208" s="292"/>
      <c r="C208" s="36" t="s">
        <v>51</v>
      </c>
      <c r="D208" s="28">
        <v>27511</v>
      </c>
      <c r="E208" s="25">
        <v>20670.6</v>
      </c>
      <c r="F208" s="4"/>
      <c r="G208" s="4"/>
    </row>
    <row r="209" spans="1:7" ht="25.5" customHeight="1">
      <c r="A209" s="306"/>
      <c r="B209" s="292"/>
      <c r="C209" s="36" t="s">
        <v>44</v>
      </c>
      <c r="D209" s="28">
        <v>25000</v>
      </c>
      <c r="E209" s="25">
        <v>11931.9</v>
      </c>
      <c r="F209" s="4"/>
      <c r="G209" s="4"/>
    </row>
    <row r="210" spans="1:7" ht="15.75">
      <c r="A210" s="306" t="s">
        <v>75</v>
      </c>
      <c r="B210" s="292" t="s">
        <v>167</v>
      </c>
      <c r="C210" s="66" t="s">
        <v>2</v>
      </c>
      <c r="D210" s="28">
        <v>98920.8</v>
      </c>
      <c r="E210" s="28">
        <v>41714.5</v>
      </c>
      <c r="F210" s="4"/>
      <c r="G210" s="4"/>
    </row>
    <row r="211" spans="1:7" ht="31.5">
      <c r="A211" s="306"/>
      <c r="B211" s="292"/>
      <c r="C211" s="36" t="s">
        <v>51</v>
      </c>
      <c r="D211" s="28">
        <v>98920.8</v>
      </c>
      <c r="E211" s="25">
        <v>22214.5</v>
      </c>
      <c r="F211" s="4"/>
      <c r="G211" s="4"/>
    </row>
    <row r="212" spans="1:7" ht="15.75">
      <c r="A212" s="306"/>
      <c r="B212" s="292"/>
      <c r="C212" s="36" t="s">
        <v>44</v>
      </c>
      <c r="D212" s="28">
        <v>0</v>
      </c>
      <c r="E212" s="25">
        <v>19500</v>
      </c>
      <c r="F212" s="4"/>
      <c r="G212" s="4"/>
    </row>
    <row r="213" spans="1:7" ht="15.75" hidden="1">
      <c r="A213" s="47"/>
      <c r="B213" s="19"/>
      <c r="C213" s="36"/>
      <c r="D213" s="28"/>
      <c r="E213" s="25"/>
      <c r="F213" s="4"/>
      <c r="G213" s="4"/>
    </row>
    <row r="214" spans="1:7" ht="15.75" hidden="1">
      <c r="A214" s="47"/>
      <c r="B214" s="19"/>
      <c r="C214" s="36"/>
      <c r="D214" s="28"/>
      <c r="E214" s="25"/>
      <c r="F214" s="4"/>
      <c r="G214" s="4"/>
    </row>
    <row r="215" spans="1:7" ht="15.75" hidden="1">
      <c r="A215" s="47"/>
      <c r="B215" s="19"/>
      <c r="C215" s="36"/>
      <c r="D215" s="28"/>
      <c r="E215" s="25"/>
      <c r="F215" s="4"/>
      <c r="G215" s="4"/>
    </row>
    <row r="216" spans="1:7" ht="15.75" hidden="1">
      <c r="A216" s="47"/>
      <c r="B216" s="19"/>
      <c r="C216" s="36"/>
      <c r="D216" s="28"/>
      <c r="E216" s="25"/>
      <c r="F216" s="4"/>
      <c r="G216" s="4"/>
    </row>
    <row r="217" spans="1:7" ht="31.5" customHeight="1" hidden="1">
      <c r="A217" s="47"/>
      <c r="B217" s="19"/>
      <c r="C217" s="36"/>
      <c r="D217" s="28"/>
      <c r="E217" s="25"/>
      <c r="F217" s="4"/>
      <c r="G217" s="4"/>
    </row>
    <row r="218" spans="1:7" ht="31.5" customHeight="1" hidden="1">
      <c r="A218" s="47"/>
      <c r="B218" s="19"/>
      <c r="C218" s="36"/>
      <c r="D218" s="28"/>
      <c r="E218" s="25"/>
      <c r="F218" s="4"/>
      <c r="G218" s="4"/>
    </row>
    <row r="219" spans="1:7" ht="31.5" customHeight="1">
      <c r="A219" s="306" t="s">
        <v>91</v>
      </c>
      <c r="B219" s="306" t="s">
        <v>233</v>
      </c>
      <c r="C219" s="66" t="s">
        <v>17</v>
      </c>
      <c r="D219" s="28">
        <v>159823.8</v>
      </c>
      <c r="E219" s="25">
        <v>94899.5</v>
      </c>
      <c r="F219" s="4"/>
      <c r="G219" s="4"/>
    </row>
    <row r="220" spans="1:7" ht="31.5" customHeight="1">
      <c r="A220" s="306"/>
      <c r="B220" s="306"/>
      <c r="C220" s="36" t="s">
        <v>51</v>
      </c>
      <c r="D220" s="28">
        <v>159823.8</v>
      </c>
      <c r="E220" s="25">
        <v>94899.5</v>
      </c>
      <c r="F220" s="4"/>
      <c r="G220" s="4"/>
    </row>
    <row r="221" spans="1:7" ht="30" customHeight="1">
      <c r="A221" s="318" t="s">
        <v>250</v>
      </c>
      <c r="B221" s="318" t="s">
        <v>249</v>
      </c>
      <c r="C221" s="38" t="s">
        <v>2</v>
      </c>
      <c r="D221" s="135">
        <f>SUM(D222)</f>
        <v>7484.2</v>
      </c>
      <c r="E221" s="135">
        <v>5352.6</v>
      </c>
      <c r="F221" s="4"/>
      <c r="G221" s="4"/>
    </row>
    <row r="222" spans="1:7" ht="31.5">
      <c r="A222" s="319"/>
      <c r="B222" s="319"/>
      <c r="C222" s="39" t="s">
        <v>51</v>
      </c>
      <c r="D222" s="28">
        <v>7484.2</v>
      </c>
      <c r="E222" s="28">
        <v>5352.6</v>
      </c>
      <c r="F222" s="4"/>
      <c r="G222" s="4"/>
    </row>
    <row r="223" spans="1:7" ht="15.75">
      <c r="A223" s="320"/>
      <c r="B223" s="320"/>
      <c r="C223" s="38" t="s">
        <v>2</v>
      </c>
      <c r="D223" s="135">
        <f>SUM(D224)</f>
        <v>7484.2</v>
      </c>
      <c r="E223" s="137">
        <v>5352.6</v>
      </c>
      <c r="F223" s="4"/>
      <c r="G223" s="4"/>
    </row>
    <row r="224" spans="1:7" ht="69.75" customHeight="1">
      <c r="A224" s="47" t="s">
        <v>67</v>
      </c>
      <c r="B224" s="37" t="s">
        <v>234</v>
      </c>
      <c r="C224" s="83" t="s">
        <v>51</v>
      </c>
      <c r="D224" s="28">
        <v>7484.2</v>
      </c>
      <c r="E224" s="25">
        <v>5352.6</v>
      </c>
      <c r="F224" s="4"/>
      <c r="G224" s="4"/>
    </row>
    <row r="225" spans="1:7" ht="24.75" customHeight="1">
      <c r="A225" s="238" t="s">
        <v>6</v>
      </c>
      <c r="B225" s="223" t="s">
        <v>152</v>
      </c>
      <c r="C225" s="38" t="s">
        <v>2</v>
      </c>
      <c r="D225" s="135">
        <v>126519.6</v>
      </c>
      <c r="E225" s="135">
        <v>54624.6</v>
      </c>
      <c r="F225" s="4"/>
      <c r="G225" s="4"/>
    </row>
    <row r="226" spans="1:7" ht="15" customHeight="1">
      <c r="A226" s="238"/>
      <c r="B226" s="223"/>
      <c r="C226" s="300" t="s">
        <v>51</v>
      </c>
      <c r="D226" s="297">
        <v>126519.6</v>
      </c>
      <c r="E226" s="297">
        <v>54624.6</v>
      </c>
      <c r="F226" s="4"/>
      <c r="G226" s="4"/>
    </row>
    <row r="227" spans="1:7" ht="15" customHeight="1">
      <c r="A227" s="238"/>
      <c r="B227" s="223"/>
      <c r="C227" s="303"/>
      <c r="D227" s="298"/>
      <c r="E227" s="298"/>
      <c r="F227" s="4"/>
      <c r="G227" s="4"/>
    </row>
    <row r="228" spans="1:7" ht="11.25" customHeight="1">
      <c r="A228" s="238"/>
      <c r="B228" s="223"/>
      <c r="C228" s="304"/>
      <c r="D228" s="299"/>
      <c r="E228" s="299"/>
      <c r="F228" s="4"/>
      <c r="G228" s="4"/>
    </row>
    <row r="229" spans="1:7" ht="31.5">
      <c r="A229" s="47" t="s">
        <v>71</v>
      </c>
      <c r="B229" s="37" t="s">
        <v>153</v>
      </c>
      <c r="C229" s="39" t="s">
        <v>51</v>
      </c>
      <c r="D229" s="28">
        <v>10687</v>
      </c>
      <c r="E229" s="25">
        <v>2319.5</v>
      </c>
      <c r="F229" s="4"/>
      <c r="G229" s="4"/>
    </row>
    <row r="230" spans="1:7" ht="31.5">
      <c r="A230" s="47" t="s">
        <v>72</v>
      </c>
      <c r="B230" s="37" t="s">
        <v>154</v>
      </c>
      <c r="C230" s="39" t="s">
        <v>51</v>
      </c>
      <c r="D230" s="28">
        <v>76700</v>
      </c>
      <c r="E230" s="25">
        <v>38872.1</v>
      </c>
      <c r="F230" s="4"/>
      <c r="G230" s="4"/>
    </row>
    <row r="231" spans="1:7" ht="31.5">
      <c r="A231" s="47" t="s">
        <v>73</v>
      </c>
      <c r="B231" s="37" t="s">
        <v>155</v>
      </c>
      <c r="C231" s="39" t="s">
        <v>51</v>
      </c>
      <c r="D231" s="28">
        <v>18000</v>
      </c>
      <c r="E231" s="25">
        <v>9300.7</v>
      </c>
      <c r="F231" s="4"/>
      <c r="G231" s="4"/>
    </row>
    <row r="232" spans="1:7" ht="31.5">
      <c r="A232" s="47" t="s">
        <v>70</v>
      </c>
      <c r="B232" s="37" t="s">
        <v>235</v>
      </c>
      <c r="C232" s="39" t="s">
        <v>51</v>
      </c>
      <c r="D232" s="28">
        <v>2000</v>
      </c>
      <c r="E232" s="25">
        <v>654.6</v>
      </c>
      <c r="F232" s="4"/>
      <c r="G232" s="4"/>
    </row>
    <row r="233" spans="1:7" ht="31.5">
      <c r="A233" s="47" t="s">
        <v>264</v>
      </c>
      <c r="B233" s="37" t="s">
        <v>156</v>
      </c>
      <c r="C233" s="39" t="s">
        <v>51</v>
      </c>
      <c r="D233" s="28">
        <v>18777.6</v>
      </c>
      <c r="E233" s="25">
        <v>3382.6</v>
      </c>
      <c r="F233" s="4"/>
      <c r="G233" s="4"/>
    </row>
    <row r="234" spans="1:7" ht="31.5">
      <c r="A234" s="47" t="s">
        <v>263</v>
      </c>
      <c r="B234" s="37" t="s">
        <v>236</v>
      </c>
      <c r="C234" s="39" t="s">
        <v>51</v>
      </c>
      <c r="D234" s="28">
        <v>355</v>
      </c>
      <c r="E234" s="25">
        <v>95.1</v>
      </c>
      <c r="F234" s="4"/>
      <c r="G234" s="4"/>
    </row>
    <row r="235" spans="1:7" ht="24" customHeight="1">
      <c r="A235" s="238" t="s">
        <v>7</v>
      </c>
      <c r="B235" s="223" t="s">
        <v>157</v>
      </c>
      <c r="C235" s="38" t="s">
        <v>2</v>
      </c>
      <c r="D235" s="135">
        <v>2450</v>
      </c>
      <c r="E235" s="135">
        <v>479</v>
      </c>
      <c r="F235" s="4"/>
      <c r="G235" s="4"/>
    </row>
    <row r="236" spans="1:7" ht="15" customHeight="1">
      <c r="A236" s="238"/>
      <c r="B236" s="223"/>
      <c r="C236" s="300" t="s">
        <v>51</v>
      </c>
      <c r="D236" s="297">
        <v>2450</v>
      </c>
      <c r="E236" s="297">
        <v>479</v>
      </c>
      <c r="F236" s="4"/>
      <c r="G236" s="4"/>
    </row>
    <row r="237" spans="1:7" ht="15" customHeight="1">
      <c r="A237" s="238"/>
      <c r="B237" s="223"/>
      <c r="C237" s="301"/>
      <c r="D237" s="298"/>
      <c r="E237" s="298"/>
      <c r="F237" s="4"/>
      <c r="G237" s="4"/>
    </row>
    <row r="238" spans="1:7" ht="24.75" customHeight="1">
      <c r="A238" s="238"/>
      <c r="B238" s="223"/>
      <c r="C238" s="302"/>
      <c r="D238" s="299"/>
      <c r="E238" s="299"/>
      <c r="F238" s="4"/>
      <c r="G238" s="4"/>
    </row>
    <row r="239" spans="1:7" ht="59.25" customHeight="1">
      <c r="A239" s="47" t="s">
        <v>68</v>
      </c>
      <c r="B239" s="37" t="s">
        <v>158</v>
      </c>
      <c r="C239" s="39" t="s">
        <v>51</v>
      </c>
      <c r="D239" s="49">
        <v>2450</v>
      </c>
      <c r="E239" s="25">
        <v>479</v>
      </c>
      <c r="F239" s="4"/>
      <c r="G239" s="4"/>
    </row>
    <row r="240" spans="1:7" ht="27.75" customHeight="1">
      <c r="A240" s="307" t="s">
        <v>8</v>
      </c>
      <c r="B240" s="307" t="s">
        <v>159</v>
      </c>
      <c r="C240" s="38" t="s">
        <v>2</v>
      </c>
      <c r="D240" s="135">
        <v>1887.1</v>
      </c>
      <c r="E240" s="135">
        <v>200</v>
      </c>
      <c r="F240" s="4"/>
      <c r="G240" s="4"/>
    </row>
    <row r="241" spans="1:7" ht="15" customHeight="1">
      <c r="A241" s="308"/>
      <c r="B241" s="308"/>
      <c r="C241" s="300" t="s">
        <v>51</v>
      </c>
      <c r="D241" s="297">
        <v>1887.1</v>
      </c>
      <c r="E241" s="297">
        <v>200</v>
      </c>
      <c r="F241" s="4"/>
      <c r="G241" s="4"/>
    </row>
    <row r="242" spans="1:7" ht="15" customHeight="1">
      <c r="A242" s="308"/>
      <c r="B242" s="308"/>
      <c r="C242" s="301"/>
      <c r="D242" s="298"/>
      <c r="E242" s="298"/>
      <c r="F242" s="4"/>
      <c r="G242" s="4"/>
    </row>
    <row r="243" spans="1:7" ht="17.25" customHeight="1">
      <c r="A243" s="308"/>
      <c r="B243" s="308"/>
      <c r="C243" s="302"/>
      <c r="D243" s="299"/>
      <c r="E243" s="299"/>
      <c r="F243" s="4"/>
      <c r="G243" s="4"/>
    </row>
    <row r="244" spans="1:7" ht="34.5" customHeight="1">
      <c r="A244" s="133" t="s">
        <v>84</v>
      </c>
      <c r="B244" s="136" t="s">
        <v>251</v>
      </c>
      <c r="C244" s="39" t="s">
        <v>51</v>
      </c>
      <c r="D244" s="28">
        <v>1472.1</v>
      </c>
      <c r="E244" s="25">
        <v>0</v>
      </c>
      <c r="F244" s="4"/>
      <c r="G244" s="4"/>
    </row>
    <row r="245" spans="1:7" ht="33.75" customHeight="1">
      <c r="A245" s="133" t="s">
        <v>116</v>
      </c>
      <c r="B245" s="136" t="s">
        <v>146</v>
      </c>
      <c r="C245" s="39" t="s">
        <v>51</v>
      </c>
      <c r="D245" s="28">
        <v>215</v>
      </c>
      <c r="E245" s="25">
        <v>200</v>
      </c>
      <c r="F245" s="4"/>
      <c r="G245" s="4"/>
    </row>
    <row r="246" spans="1:7" ht="33.75" customHeight="1">
      <c r="A246" s="133" t="s">
        <v>262</v>
      </c>
      <c r="B246" s="136" t="s">
        <v>237</v>
      </c>
      <c r="C246" s="39" t="s">
        <v>51</v>
      </c>
      <c r="D246" s="28">
        <v>200</v>
      </c>
      <c r="E246" s="25">
        <v>0</v>
      </c>
      <c r="F246" s="4"/>
      <c r="G246" s="4"/>
    </row>
    <row r="247" spans="1:7" ht="29.25" customHeight="1">
      <c r="A247" s="238" t="s">
        <v>9</v>
      </c>
      <c r="B247" s="223" t="s">
        <v>160</v>
      </c>
      <c r="C247" s="38" t="s">
        <v>2</v>
      </c>
      <c r="D247" s="135">
        <v>21000</v>
      </c>
      <c r="E247" s="135">
        <v>3370</v>
      </c>
      <c r="F247" s="4"/>
      <c r="G247" s="4"/>
    </row>
    <row r="248" spans="1:7" ht="31.5">
      <c r="A248" s="238"/>
      <c r="B248" s="223"/>
      <c r="C248" s="39" t="s">
        <v>51</v>
      </c>
      <c r="D248" s="28">
        <v>21000</v>
      </c>
      <c r="E248" s="28">
        <v>3370</v>
      </c>
      <c r="F248" s="4"/>
      <c r="G248" s="4"/>
    </row>
    <row r="249" spans="1:7" ht="31.5">
      <c r="A249" s="47" t="s">
        <v>85</v>
      </c>
      <c r="B249" s="50" t="s">
        <v>90</v>
      </c>
      <c r="C249" s="39" t="s">
        <v>51</v>
      </c>
      <c r="D249" s="28">
        <v>7000</v>
      </c>
      <c r="E249" s="28">
        <v>1343.6</v>
      </c>
      <c r="F249" s="4"/>
      <c r="G249" s="4"/>
    </row>
    <row r="250" spans="1:7" ht="47.25">
      <c r="A250" s="47" t="s">
        <v>86</v>
      </c>
      <c r="B250" s="50" t="s">
        <v>238</v>
      </c>
      <c r="C250" s="39" t="s">
        <v>51</v>
      </c>
      <c r="D250" s="28">
        <v>3900</v>
      </c>
      <c r="E250" s="28">
        <v>1534.4</v>
      </c>
      <c r="F250" s="4"/>
      <c r="G250" s="4"/>
    </row>
    <row r="251" spans="1:7" ht="31.5">
      <c r="A251" s="47" t="s">
        <v>259</v>
      </c>
      <c r="B251" s="50" t="s">
        <v>265</v>
      </c>
      <c r="C251" s="39" t="s">
        <v>51</v>
      </c>
      <c r="D251" s="28">
        <v>8030.4</v>
      </c>
      <c r="E251" s="28">
        <v>365.2</v>
      </c>
      <c r="F251" s="4"/>
      <c r="G251" s="4"/>
    </row>
    <row r="252" spans="1:7" ht="72.75" customHeight="1">
      <c r="A252" s="47" t="s">
        <v>260</v>
      </c>
      <c r="B252" s="187" t="s">
        <v>266</v>
      </c>
      <c r="C252" s="39" t="s">
        <v>51</v>
      </c>
      <c r="D252" s="28">
        <v>1969.6</v>
      </c>
      <c r="E252" s="28">
        <v>126.8</v>
      </c>
      <c r="F252" s="4"/>
      <c r="G252" s="4"/>
    </row>
    <row r="253" spans="1:7" ht="31.5">
      <c r="A253" s="47" t="s">
        <v>261</v>
      </c>
      <c r="B253" s="188" t="s">
        <v>267</v>
      </c>
      <c r="C253" s="39" t="s">
        <v>51</v>
      </c>
      <c r="D253" s="28">
        <v>100</v>
      </c>
      <c r="E253" s="28">
        <v>0</v>
      </c>
      <c r="F253" s="4"/>
      <c r="G253" s="4"/>
    </row>
    <row r="254" spans="1:7" ht="30.75" customHeight="1">
      <c r="A254" s="212" t="s">
        <v>10</v>
      </c>
      <c r="B254" s="232" t="s">
        <v>147</v>
      </c>
      <c r="C254" s="38" t="s">
        <v>2</v>
      </c>
      <c r="D254" s="135">
        <v>124750</v>
      </c>
      <c r="E254" s="135">
        <v>41998.6</v>
      </c>
      <c r="F254" s="4"/>
      <c r="G254" s="4"/>
    </row>
    <row r="255" spans="1:7" ht="31.5">
      <c r="A255" s="231"/>
      <c r="B255" s="232"/>
      <c r="C255" s="39" t="s">
        <v>51</v>
      </c>
      <c r="D255" s="28">
        <v>124750</v>
      </c>
      <c r="E255" s="28">
        <v>41998.6</v>
      </c>
      <c r="F255" s="4"/>
      <c r="G255" s="4"/>
    </row>
    <row r="256" spans="1:7" ht="63">
      <c r="A256" s="47" t="s">
        <v>148</v>
      </c>
      <c r="B256" s="50" t="s">
        <v>149</v>
      </c>
      <c r="C256" s="39" t="s">
        <v>51</v>
      </c>
      <c r="D256" s="28">
        <v>124050</v>
      </c>
      <c r="E256" s="25">
        <v>41640.5</v>
      </c>
      <c r="F256" s="4"/>
      <c r="G256" s="4"/>
    </row>
    <row r="257" spans="1:7" ht="96.75" customHeight="1">
      <c r="A257" s="47" t="s">
        <v>161</v>
      </c>
      <c r="B257" s="50" t="s">
        <v>239</v>
      </c>
      <c r="C257" s="39" t="s">
        <v>51</v>
      </c>
      <c r="D257" s="28">
        <v>700</v>
      </c>
      <c r="E257" s="25">
        <v>358.1</v>
      </c>
      <c r="F257" s="4"/>
      <c r="G257" s="4"/>
    </row>
    <row r="258" spans="1:7" ht="28.5" customHeight="1">
      <c r="A258" s="240" t="s">
        <v>11</v>
      </c>
      <c r="B258" s="239" t="s">
        <v>171</v>
      </c>
      <c r="C258" s="38" t="s">
        <v>2</v>
      </c>
      <c r="D258" s="135">
        <v>11695</v>
      </c>
      <c r="E258" s="135">
        <v>5221.5</v>
      </c>
      <c r="F258" s="4"/>
      <c r="G258" s="4"/>
    </row>
    <row r="259" spans="1:7" ht="33.75" customHeight="1">
      <c r="A259" s="240"/>
      <c r="B259" s="239"/>
      <c r="C259" s="39" t="s">
        <v>51</v>
      </c>
      <c r="D259" s="49">
        <v>11695</v>
      </c>
      <c r="E259" s="23">
        <v>5221.5</v>
      </c>
      <c r="F259" s="4"/>
      <c r="G259" s="4"/>
    </row>
    <row r="260" spans="1:7" ht="27.75" customHeight="1">
      <c r="A260" s="240" t="s">
        <v>150</v>
      </c>
      <c r="B260" s="257" t="s">
        <v>252</v>
      </c>
      <c r="C260" s="38" t="s">
        <v>2</v>
      </c>
      <c r="D260" s="135">
        <v>28000</v>
      </c>
      <c r="E260" s="135">
        <v>11368.1</v>
      </c>
      <c r="F260" s="4"/>
      <c r="G260" s="4"/>
    </row>
    <row r="261" spans="1:7" ht="31.5">
      <c r="A261" s="240"/>
      <c r="B261" s="258"/>
      <c r="C261" s="39" t="s">
        <v>51</v>
      </c>
      <c r="D261" s="28">
        <v>28000</v>
      </c>
      <c r="E261" s="25">
        <v>11368.1</v>
      </c>
      <c r="F261" s="4"/>
      <c r="G261" s="4"/>
    </row>
    <row r="262" spans="1:7" ht="31.5">
      <c r="A262" s="174" t="s">
        <v>240</v>
      </c>
      <c r="B262" s="37" t="s">
        <v>241</v>
      </c>
      <c r="C262" s="39" t="s">
        <v>51</v>
      </c>
      <c r="D262" s="28">
        <v>22000</v>
      </c>
      <c r="E262" s="25">
        <v>8732.4</v>
      </c>
      <c r="F262" s="4"/>
      <c r="G262" s="4"/>
    </row>
    <row r="263" spans="1:7" ht="78.75">
      <c r="A263" s="174" t="s">
        <v>242</v>
      </c>
      <c r="B263" s="37" t="s">
        <v>243</v>
      </c>
      <c r="C263" s="39" t="s">
        <v>51</v>
      </c>
      <c r="D263" s="28">
        <v>6000</v>
      </c>
      <c r="E263" s="25">
        <v>2635.7</v>
      </c>
      <c r="F263" s="4"/>
      <c r="G263" s="4"/>
    </row>
    <row r="264" spans="1:7" ht="47.25" customHeight="1">
      <c r="A264" s="242" t="s">
        <v>244</v>
      </c>
      <c r="B264" s="242" t="s">
        <v>248</v>
      </c>
      <c r="C264" s="175" t="s">
        <v>2</v>
      </c>
      <c r="D264" s="135">
        <v>10365.3</v>
      </c>
      <c r="E264" s="137">
        <v>365.3</v>
      </c>
      <c r="F264" s="4"/>
      <c r="G264" s="4"/>
    </row>
    <row r="265" spans="1:7" ht="31.5">
      <c r="A265" s="243"/>
      <c r="B265" s="243"/>
      <c r="C265" s="39" t="s">
        <v>51</v>
      </c>
      <c r="D265" s="28">
        <v>10365.3</v>
      </c>
      <c r="E265" s="25">
        <v>365.3</v>
      </c>
      <c r="F265" s="4"/>
      <c r="G265" s="4"/>
    </row>
    <row r="266" spans="1:7" ht="31.5">
      <c r="A266" s="174" t="s">
        <v>245</v>
      </c>
      <c r="B266" s="174" t="s">
        <v>247</v>
      </c>
      <c r="C266" s="39" t="s">
        <v>51</v>
      </c>
      <c r="D266" s="28">
        <v>10000</v>
      </c>
      <c r="E266" s="25">
        <v>0</v>
      </c>
      <c r="F266" s="4"/>
      <c r="G266" s="4"/>
    </row>
    <row r="267" spans="1:7" ht="56.25" customHeight="1">
      <c r="A267" s="174" t="s">
        <v>246</v>
      </c>
      <c r="B267" s="174" t="s">
        <v>248</v>
      </c>
      <c r="C267" s="39" t="s">
        <v>51</v>
      </c>
      <c r="D267" s="28">
        <v>365.3</v>
      </c>
      <c r="E267" s="25">
        <v>365.3</v>
      </c>
      <c r="F267" s="4"/>
      <c r="G267" s="4"/>
    </row>
    <row r="268" spans="1:7" ht="15.75">
      <c r="A268" s="260" t="s">
        <v>46</v>
      </c>
      <c r="B268" s="260"/>
      <c r="C268" s="260"/>
      <c r="D268" s="260"/>
      <c r="E268" s="261"/>
      <c r="F268" s="4"/>
      <c r="G268" s="4"/>
    </row>
    <row r="269" spans="1:7" ht="31.5" customHeight="1">
      <c r="A269" s="262" t="s">
        <v>120</v>
      </c>
      <c r="B269" s="263"/>
      <c r="C269" s="13" t="s">
        <v>17</v>
      </c>
      <c r="D269" s="69">
        <f>SUM(D270:D272)</f>
        <v>71847</v>
      </c>
      <c r="E269" s="107">
        <f>SUM(E270:E272)</f>
        <v>31768.600000000002</v>
      </c>
      <c r="F269" s="4"/>
      <c r="G269" s="4"/>
    </row>
    <row r="270" spans="1:7" ht="31.5">
      <c r="A270" s="264"/>
      <c r="B270" s="265"/>
      <c r="C270" s="14" t="s">
        <v>51</v>
      </c>
      <c r="D270" s="30">
        <f>SUM(D274+D278+D282+D290+D294+D301)</f>
        <v>61213</v>
      </c>
      <c r="E270" s="108">
        <f>E274+E277+E290+E281+E293+E300</f>
        <v>27212.4</v>
      </c>
      <c r="F270" s="4"/>
      <c r="G270" s="4"/>
    </row>
    <row r="271" spans="1:7" ht="15.75">
      <c r="A271" s="264"/>
      <c r="B271" s="265"/>
      <c r="C271" s="14" t="s">
        <v>29</v>
      </c>
      <c r="D271" s="30">
        <f>SUM(D291)</f>
        <v>9193</v>
      </c>
      <c r="E271" s="108">
        <f>SUM(E291)</f>
        <v>3938.5</v>
      </c>
      <c r="F271" s="4"/>
      <c r="G271" s="4"/>
    </row>
    <row r="272" spans="1:7" ht="15.75">
      <c r="A272" s="266"/>
      <c r="B272" s="267"/>
      <c r="C272" s="14" t="s">
        <v>123</v>
      </c>
      <c r="D272" s="30">
        <f>SUM(D292)</f>
        <v>1441</v>
      </c>
      <c r="E272" s="108">
        <f>SUM(E292)</f>
        <v>617.7</v>
      </c>
      <c r="F272" s="4"/>
      <c r="G272" s="4"/>
    </row>
    <row r="273" spans="1:7" ht="24" customHeight="1">
      <c r="A273" s="241" t="s">
        <v>12</v>
      </c>
      <c r="B273" s="228" t="s">
        <v>33</v>
      </c>
      <c r="C273" s="18" t="s">
        <v>2</v>
      </c>
      <c r="D273" s="48">
        <f>SUM(D274)</f>
        <v>360</v>
      </c>
      <c r="E273" s="48">
        <f>E274</f>
        <v>66.4</v>
      </c>
      <c r="F273" s="4"/>
      <c r="G273" s="4"/>
    </row>
    <row r="274" spans="1:7" ht="47.25">
      <c r="A274" s="259"/>
      <c r="B274" s="228"/>
      <c r="C274" s="21" t="s">
        <v>77</v>
      </c>
      <c r="D274" s="28">
        <f>SUM(D275:D276)</f>
        <v>360</v>
      </c>
      <c r="E274" s="25">
        <f>SUM(E275:E276)</f>
        <v>66.4</v>
      </c>
      <c r="F274" s="4"/>
      <c r="G274" s="4"/>
    </row>
    <row r="275" spans="1:7" ht="157.5">
      <c r="A275" s="47" t="s">
        <v>74</v>
      </c>
      <c r="B275" s="24" t="s">
        <v>133</v>
      </c>
      <c r="C275" s="21" t="s">
        <v>77</v>
      </c>
      <c r="D275" s="28">
        <v>60</v>
      </c>
      <c r="E275" s="25">
        <v>66.4</v>
      </c>
      <c r="F275" s="4"/>
      <c r="G275" s="4"/>
    </row>
    <row r="276" spans="1:7" ht="78.75">
      <c r="A276" s="47" t="s">
        <v>56</v>
      </c>
      <c r="B276" s="24" t="s">
        <v>134</v>
      </c>
      <c r="C276" s="21" t="s">
        <v>77</v>
      </c>
      <c r="D276" s="28">
        <v>300</v>
      </c>
      <c r="E276" s="25">
        <v>0</v>
      </c>
      <c r="F276" s="4"/>
      <c r="G276" s="4"/>
    </row>
    <row r="277" spans="1:7" ht="39.75" customHeight="1">
      <c r="A277" s="241" t="s">
        <v>26</v>
      </c>
      <c r="B277" s="228" t="s">
        <v>32</v>
      </c>
      <c r="C277" s="18" t="s">
        <v>17</v>
      </c>
      <c r="D277" s="48">
        <f>D278</f>
        <v>60</v>
      </c>
      <c r="E277" s="85">
        <f>E278</f>
        <v>0</v>
      </c>
      <c r="F277" s="4"/>
      <c r="G277" s="4"/>
    </row>
    <row r="278" spans="1:7" ht="49.5" customHeight="1">
      <c r="A278" s="241"/>
      <c r="B278" s="228"/>
      <c r="C278" s="21" t="s">
        <v>77</v>
      </c>
      <c r="D278" s="28">
        <f>SUM(D279:D280)</f>
        <v>60</v>
      </c>
      <c r="E278" s="25">
        <f>SUM(E279:E280)</f>
        <v>0</v>
      </c>
      <c r="F278" s="4"/>
      <c r="G278" s="4"/>
    </row>
    <row r="279" spans="1:7" ht="73.5" customHeight="1">
      <c r="A279" s="47" t="s">
        <v>67</v>
      </c>
      <c r="B279" s="24" t="s">
        <v>135</v>
      </c>
      <c r="C279" s="21" t="s">
        <v>77</v>
      </c>
      <c r="D279" s="28">
        <v>5</v>
      </c>
      <c r="E279" s="25">
        <v>0</v>
      </c>
      <c r="F279" s="4"/>
      <c r="G279" s="4"/>
    </row>
    <row r="280" spans="1:7" ht="63">
      <c r="A280" s="47" t="s">
        <v>62</v>
      </c>
      <c r="B280" s="24" t="s">
        <v>65</v>
      </c>
      <c r="C280" s="21" t="s">
        <v>77</v>
      </c>
      <c r="D280" s="28">
        <v>55</v>
      </c>
      <c r="E280" s="25">
        <v>0</v>
      </c>
      <c r="F280" s="4"/>
      <c r="G280" s="4"/>
    </row>
    <row r="281" spans="1:7" ht="15.75">
      <c r="A281" s="241" t="s">
        <v>126</v>
      </c>
      <c r="B281" s="228" t="s">
        <v>34</v>
      </c>
      <c r="C281" s="119" t="s">
        <v>17</v>
      </c>
      <c r="D281" s="120">
        <f>SUM(D283:D287)</f>
        <v>400</v>
      </c>
      <c r="E281" s="92">
        <f>SUM(E282:E287)</f>
        <v>119</v>
      </c>
      <c r="F281" s="4"/>
      <c r="G281" s="4"/>
    </row>
    <row r="282" spans="1:7" ht="47.25">
      <c r="A282" s="241"/>
      <c r="B282" s="228"/>
      <c r="C282" s="26" t="s">
        <v>77</v>
      </c>
      <c r="D282" s="49"/>
      <c r="E282" s="23"/>
      <c r="F282" s="4"/>
      <c r="G282" s="4"/>
    </row>
    <row r="283" spans="1:7" ht="47.25">
      <c r="A283" s="51" t="s">
        <v>55</v>
      </c>
      <c r="B283" s="3" t="s">
        <v>170</v>
      </c>
      <c r="C283" s="26" t="s">
        <v>77</v>
      </c>
      <c r="D283" s="28">
        <v>20</v>
      </c>
      <c r="E283" s="49">
        <v>0</v>
      </c>
      <c r="F283" s="4"/>
      <c r="G283" s="4"/>
    </row>
    <row r="284" spans="1:7" ht="47.25">
      <c r="A284" s="51" t="s">
        <v>56</v>
      </c>
      <c r="B284" s="3" t="s">
        <v>140</v>
      </c>
      <c r="C284" s="52" t="s">
        <v>77</v>
      </c>
      <c r="D284" s="28">
        <v>150</v>
      </c>
      <c r="E284" s="49">
        <v>45</v>
      </c>
      <c r="F284" s="4"/>
      <c r="G284" s="4"/>
    </row>
    <row r="285" spans="1:7" ht="47.25" customHeight="1">
      <c r="A285" s="51" t="s">
        <v>91</v>
      </c>
      <c r="B285" s="3" t="s">
        <v>141</v>
      </c>
      <c r="C285" s="26" t="s">
        <v>77</v>
      </c>
      <c r="D285" s="28">
        <v>5</v>
      </c>
      <c r="E285" s="49">
        <v>0</v>
      </c>
      <c r="F285" s="4"/>
      <c r="G285" s="4"/>
    </row>
    <row r="286" spans="1:7" ht="77.25" customHeight="1">
      <c r="A286" s="51" t="s">
        <v>92</v>
      </c>
      <c r="B286" s="3" t="s">
        <v>142</v>
      </c>
      <c r="C286" s="26" t="s">
        <v>77</v>
      </c>
      <c r="D286" s="28">
        <v>59</v>
      </c>
      <c r="E286" s="49">
        <v>24</v>
      </c>
      <c r="F286" s="4"/>
      <c r="G286" s="4"/>
    </row>
    <row r="287" spans="1:7" ht="64.5" customHeight="1">
      <c r="A287" s="51" t="s">
        <v>89</v>
      </c>
      <c r="B287" s="3" t="s">
        <v>143</v>
      </c>
      <c r="C287" s="26" t="s">
        <v>77</v>
      </c>
      <c r="D287" s="28">
        <v>166</v>
      </c>
      <c r="E287" s="49">
        <v>50</v>
      </c>
      <c r="F287" s="4"/>
      <c r="G287" s="4"/>
    </row>
    <row r="288" spans="1:7" ht="52.5" customHeight="1">
      <c r="A288" s="217" t="s">
        <v>40</v>
      </c>
      <c r="B288" s="241" t="s">
        <v>35</v>
      </c>
      <c r="C288" s="22" t="s">
        <v>17</v>
      </c>
      <c r="D288" s="48">
        <f>SUM(D290:D292)</f>
        <v>70027</v>
      </c>
      <c r="E288" s="48">
        <f>SUM(E290:E292)</f>
        <v>30815.600000000002</v>
      </c>
      <c r="F288" s="4"/>
      <c r="G288" s="4"/>
    </row>
    <row r="289" spans="1:7" ht="63" customHeight="1" hidden="1">
      <c r="A289" s="217"/>
      <c r="B289" s="241"/>
      <c r="D289" s="111"/>
      <c r="E289" s="111"/>
      <c r="F289" s="4"/>
      <c r="G289" s="4"/>
    </row>
    <row r="290" spans="1:7" ht="63" customHeight="1">
      <c r="A290" s="79" t="s">
        <v>151</v>
      </c>
      <c r="B290" s="19" t="s">
        <v>66</v>
      </c>
      <c r="C290" s="21" t="s">
        <v>77</v>
      </c>
      <c r="D290" s="28">
        <v>59393</v>
      </c>
      <c r="E290" s="28">
        <v>26259.4</v>
      </c>
      <c r="F290" s="4"/>
      <c r="G290" s="4"/>
    </row>
    <row r="291" spans="1:7" ht="39" customHeight="1">
      <c r="A291" s="78"/>
      <c r="B291" s="77"/>
      <c r="C291" s="21" t="s">
        <v>29</v>
      </c>
      <c r="D291" s="28">
        <v>9193</v>
      </c>
      <c r="E291" s="28">
        <v>3938.5</v>
      </c>
      <c r="F291" s="4"/>
      <c r="G291" s="4"/>
    </row>
    <row r="292" spans="1:7" ht="63.75" customHeight="1">
      <c r="A292" s="51"/>
      <c r="C292" s="24" t="s">
        <v>107</v>
      </c>
      <c r="D292" s="28">
        <v>1441</v>
      </c>
      <c r="E292" s="28">
        <v>617.7</v>
      </c>
      <c r="F292" s="4"/>
      <c r="G292" s="4"/>
    </row>
    <row r="293" spans="1:7" ht="83.25" customHeight="1">
      <c r="A293" s="233" t="s">
        <v>207</v>
      </c>
      <c r="B293" s="235" t="s">
        <v>206</v>
      </c>
      <c r="C293" s="55" t="s">
        <v>17</v>
      </c>
      <c r="D293" s="48">
        <f>D294</f>
        <v>400</v>
      </c>
      <c r="E293" s="48">
        <f>E294</f>
        <v>310</v>
      </c>
      <c r="F293" s="4"/>
      <c r="G293" s="4"/>
    </row>
    <row r="294" spans="1:7" ht="41.25" customHeight="1">
      <c r="A294" s="234"/>
      <c r="B294" s="236"/>
      <c r="C294" s="24" t="s">
        <v>51</v>
      </c>
      <c r="D294" s="28">
        <f>SUM(D295+D296+D297+D299)</f>
        <v>400</v>
      </c>
      <c r="E294" s="28">
        <f>SUM(E295:E299)</f>
        <v>310</v>
      </c>
      <c r="F294" s="4"/>
      <c r="G294" s="4"/>
    </row>
    <row r="295" spans="1:7" ht="96.75" customHeight="1">
      <c r="A295" s="164" t="s">
        <v>210</v>
      </c>
      <c r="B295" s="166" t="s">
        <v>211</v>
      </c>
      <c r="C295" s="24" t="s">
        <v>51</v>
      </c>
      <c r="D295" s="28">
        <v>300</v>
      </c>
      <c r="E295" s="28">
        <v>300</v>
      </c>
      <c r="F295" s="4"/>
      <c r="G295" s="4"/>
    </row>
    <row r="296" spans="1:7" ht="72" customHeight="1">
      <c r="A296" s="164" t="s">
        <v>212</v>
      </c>
      <c r="B296" s="166" t="s">
        <v>213</v>
      </c>
      <c r="C296" s="24" t="s">
        <v>51</v>
      </c>
      <c r="D296" s="28">
        <v>40</v>
      </c>
      <c r="E296" s="28">
        <v>10</v>
      </c>
      <c r="F296" s="4"/>
      <c r="G296" s="4"/>
    </row>
    <row r="297" spans="1:7" ht="41.25" customHeight="1">
      <c r="A297" s="164" t="s">
        <v>214</v>
      </c>
      <c r="B297" s="165" t="s">
        <v>215</v>
      </c>
      <c r="C297" s="24" t="s">
        <v>51</v>
      </c>
      <c r="D297" s="28">
        <v>50</v>
      </c>
      <c r="E297" s="28">
        <v>0</v>
      </c>
      <c r="F297" s="4"/>
      <c r="G297" s="4"/>
    </row>
    <row r="298" spans="1:7" ht="66.75" customHeight="1">
      <c r="A298" s="164" t="s">
        <v>216</v>
      </c>
      <c r="B298" s="165" t="s">
        <v>217</v>
      </c>
      <c r="C298" s="24" t="s">
        <v>51</v>
      </c>
      <c r="D298" s="28">
        <v>100</v>
      </c>
      <c r="E298" s="28">
        <v>0</v>
      </c>
      <c r="F298" s="4"/>
      <c r="G298" s="4"/>
    </row>
    <row r="299" spans="1:7" ht="41.25" customHeight="1">
      <c r="A299" s="164" t="s">
        <v>218</v>
      </c>
      <c r="B299" s="165" t="s">
        <v>219</v>
      </c>
      <c r="C299" s="24" t="s">
        <v>51</v>
      </c>
      <c r="D299" s="28">
        <v>10</v>
      </c>
      <c r="E299" s="28">
        <v>0</v>
      </c>
      <c r="F299" s="4"/>
      <c r="G299" s="4"/>
    </row>
    <row r="300" spans="1:7" ht="83.25" customHeight="1">
      <c r="A300" s="233" t="s">
        <v>208</v>
      </c>
      <c r="B300" s="235" t="s">
        <v>209</v>
      </c>
      <c r="C300" s="55" t="s">
        <v>17</v>
      </c>
      <c r="D300" s="48">
        <f>SUM(D301)</f>
        <v>1000</v>
      </c>
      <c r="E300" s="48">
        <f>SUM(E301)</f>
        <v>457.6</v>
      </c>
      <c r="F300" s="4"/>
      <c r="G300" s="4"/>
    </row>
    <row r="301" spans="1:7" ht="41.25" customHeight="1">
      <c r="A301" s="237"/>
      <c r="B301" s="324"/>
      <c r="C301" s="268" t="s">
        <v>51</v>
      </c>
      <c r="D301" s="297">
        <f>SUM(D303:D305)</f>
        <v>1000</v>
      </c>
      <c r="E301" s="297">
        <f>SUM(E303:E305)</f>
        <v>457.6</v>
      </c>
      <c r="F301" s="4"/>
      <c r="G301" s="4"/>
    </row>
    <row r="302" spans="1:7" ht="41.25" customHeight="1">
      <c r="A302" s="234"/>
      <c r="B302" s="325"/>
      <c r="C302" s="291"/>
      <c r="D302" s="299"/>
      <c r="E302" s="299"/>
      <c r="F302" s="4"/>
      <c r="G302" s="4"/>
    </row>
    <row r="303" spans="1:7" ht="85.5" customHeight="1">
      <c r="A303" s="169" t="s">
        <v>220</v>
      </c>
      <c r="B303" s="170" t="s">
        <v>221</v>
      </c>
      <c r="C303" s="167" t="s">
        <v>51</v>
      </c>
      <c r="D303" s="168">
        <v>300</v>
      </c>
      <c r="E303" s="28">
        <v>227.6</v>
      </c>
      <c r="F303" s="4"/>
      <c r="G303" s="4"/>
    </row>
    <row r="304" spans="1:7" ht="68.25" customHeight="1">
      <c r="A304" s="169" t="s">
        <v>222</v>
      </c>
      <c r="B304" s="170" t="s">
        <v>223</v>
      </c>
      <c r="C304" s="167" t="s">
        <v>51</v>
      </c>
      <c r="D304" s="168">
        <v>150</v>
      </c>
      <c r="E304" s="28">
        <v>0</v>
      </c>
      <c r="F304" s="4"/>
      <c r="G304" s="4"/>
    </row>
    <row r="305" spans="1:7" ht="96" customHeight="1">
      <c r="A305" s="169" t="s">
        <v>214</v>
      </c>
      <c r="B305" s="171" t="s">
        <v>224</v>
      </c>
      <c r="C305" s="167" t="s">
        <v>51</v>
      </c>
      <c r="D305" s="168">
        <v>550</v>
      </c>
      <c r="E305" s="28">
        <v>230</v>
      </c>
      <c r="F305" s="4"/>
      <c r="G305" s="4"/>
    </row>
    <row r="306" spans="1:7" ht="39" customHeight="1">
      <c r="A306" s="214" t="s">
        <v>50</v>
      </c>
      <c r="B306" s="215"/>
      <c r="C306" s="215"/>
      <c r="D306" s="216"/>
      <c r="E306" s="12"/>
      <c r="F306" s="4"/>
      <c r="G306" s="4"/>
    </row>
    <row r="307" spans="1:7" ht="46.5" customHeight="1">
      <c r="A307" s="218" t="s">
        <v>30</v>
      </c>
      <c r="B307" s="219"/>
      <c r="C307" s="53" t="s">
        <v>17</v>
      </c>
      <c r="D307" s="69">
        <f>SUM(D309,D317)</f>
        <v>82318.8</v>
      </c>
      <c r="E307" s="69">
        <f>SUM(E309,E317)</f>
        <v>26916.100000000002</v>
      </c>
      <c r="F307" s="4"/>
      <c r="G307" s="4" t="s">
        <v>127</v>
      </c>
    </row>
    <row r="308" spans="1:7" ht="31.5">
      <c r="A308" s="210"/>
      <c r="B308" s="211"/>
      <c r="C308" s="54" t="s">
        <v>31</v>
      </c>
      <c r="D308" s="132">
        <v>82318.8</v>
      </c>
      <c r="E308" s="132">
        <v>26916.1</v>
      </c>
      <c r="F308" s="4"/>
      <c r="G308" s="4"/>
    </row>
    <row r="309" spans="1:7" ht="32.25" customHeight="1">
      <c r="A309" s="228" t="s">
        <v>25</v>
      </c>
      <c r="B309" s="213" t="s">
        <v>195</v>
      </c>
      <c r="C309" s="55" t="s">
        <v>17</v>
      </c>
      <c r="D309" s="48">
        <f>SUM(D311:D316)</f>
        <v>61526</v>
      </c>
      <c r="E309" s="48">
        <f>SUM(E311:E316)</f>
        <v>18141.9</v>
      </c>
      <c r="F309" s="4"/>
      <c r="G309" s="4"/>
    </row>
    <row r="310" spans="1:7" ht="71.25" customHeight="1">
      <c r="A310" s="228"/>
      <c r="B310" s="213"/>
      <c r="C310" s="24" t="s">
        <v>31</v>
      </c>
      <c r="D310" s="49">
        <v>61526</v>
      </c>
      <c r="E310" s="23">
        <v>18141.9</v>
      </c>
      <c r="F310" s="4"/>
      <c r="G310" s="4"/>
    </row>
    <row r="311" spans="1:7" ht="31.5">
      <c r="A311" s="159" t="s">
        <v>55</v>
      </c>
      <c r="B311" s="157" t="s">
        <v>197</v>
      </c>
      <c r="C311" s="24" t="s">
        <v>31</v>
      </c>
      <c r="D311" s="146">
        <v>6324.5</v>
      </c>
      <c r="E311" s="146">
        <v>581.9</v>
      </c>
      <c r="F311" s="4"/>
      <c r="G311" s="4"/>
    </row>
    <row r="312" spans="1:7" ht="45">
      <c r="A312" s="160" t="s">
        <v>56</v>
      </c>
      <c r="B312" s="158" t="s">
        <v>198</v>
      </c>
      <c r="C312" s="24" t="s">
        <v>31</v>
      </c>
      <c r="D312" s="146">
        <v>18000</v>
      </c>
      <c r="E312" s="146">
        <v>5158.4</v>
      </c>
      <c r="F312" s="4"/>
      <c r="G312" s="4"/>
    </row>
    <row r="313" spans="1:7" ht="31.5">
      <c r="A313" s="160" t="s">
        <v>57</v>
      </c>
      <c r="B313" s="158" t="s">
        <v>199</v>
      </c>
      <c r="C313" s="24" t="s">
        <v>51</v>
      </c>
      <c r="D313" s="146">
        <v>123.5</v>
      </c>
      <c r="E313" s="146">
        <v>0</v>
      </c>
      <c r="F313" s="4"/>
      <c r="G313" s="4"/>
    </row>
    <row r="314" spans="1:7" ht="47.25" customHeight="1">
      <c r="A314" s="161" t="s">
        <v>88</v>
      </c>
      <c r="B314" s="158" t="s">
        <v>200</v>
      </c>
      <c r="C314" s="24" t="s">
        <v>51</v>
      </c>
      <c r="D314" s="146">
        <v>500</v>
      </c>
      <c r="E314" s="146">
        <v>79.6</v>
      </c>
      <c r="F314" s="4"/>
      <c r="G314" s="4"/>
    </row>
    <row r="315" spans="1:7" ht="60" customHeight="1">
      <c r="A315" s="160" t="s">
        <v>89</v>
      </c>
      <c r="B315" s="158" t="s">
        <v>201</v>
      </c>
      <c r="C315" s="24" t="s">
        <v>31</v>
      </c>
      <c r="D315" s="28">
        <v>33878</v>
      </c>
      <c r="E315" s="25">
        <v>12089.6</v>
      </c>
      <c r="F315" s="4"/>
      <c r="G315" s="4"/>
    </row>
    <row r="316" spans="1:7" ht="75" customHeight="1">
      <c r="A316" s="160" t="s">
        <v>196</v>
      </c>
      <c r="B316" s="158" t="s">
        <v>202</v>
      </c>
      <c r="C316" s="24" t="s">
        <v>31</v>
      </c>
      <c r="D316" s="147">
        <v>2700</v>
      </c>
      <c r="E316" s="147">
        <v>232.4</v>
      </c>
      <c r="F316" s="4"/>
      <c r="G316" s="4"/>
    </row>
    <row r="317" spans="1:7" ht="33.75" customHeight="1">
      <c r="A317" s="228" t="s">
        <v>26</v>
      </c>
      <c r="B317" s="228" t="s">
        <v>203</v>
      </c>
      <c r="C317" s="55" t="s">
        <v>17</v>
      </c>
      <c r="D317" s="48">
        <f>SUM(D319)</f>
        <v>20792.8</v>
      </c>
      <c r="E317" s="48">
        <f>SUM(E319)</f>
        <v>8774.2</v>
      </c>
      <c r="F317" s="4"/>
      <c r="G317" s="4"/>
    </row>
    <row r="318" spans="1:7" ht="196.5" customHeight="1" thickBot="1">
      <c r="A318" s="228"/>
      <c r="B318" s="228"/>
      <c r="C318" s="24" t="s">
        <v>31</v>
      </c>
      <c r="D318" s="148">
        <v>20792.8</v>
      </c>
      <c r="E318" s="140">
        <v>8774.2</v>
      </c>
      <c r="F318" s="4"/>
      <c r="G318" s="4"/>
    </row>
    <row r="319" spans="1:7" ht="105">
      <c r="A319" s="160" t="s">
        <v>61</v>
      </c>
      <c r="B319" s="162" t="s">
        <v>204</v>
      </c>
      <c r="C319" s="24" t="s">
        <v>31</v>
      </c>
      <c r="D319" s="148">
        <v>20792.8</v>
      </c>
      <c r="E319" s="140">
        <v>8774.2</v>
      </c>
      <c r="F319" s="4"/>
      <c r="G319" s="4"/>
    </row>
    <row r="320" spans="1:7" ht="33" customHeight="1">
      <c r="A320" s="225" t="s">
        <v>53</v>
      </c>
      <c r="B320" s="226"/>
      <c r="C320" s="226"/>
      <c r="D320" s="227"/>
      <c r="E320" s="56"/>
      <c r="F320" s="4"/>
      <c r="G320" s="4"/>
    </row>
    <row r="321" spans="1:7" ht="48" customHeight="1">
      <c r="A321" s="230" t="s">
        <v>172</v>
      </c>
      <c r="B321" s="220"/>
      <c r="C321" s="58" t="s">
        <v>17</v>
      </c>
      <c r="D321" s="113">
        <f>SUM(D323+D330)</f>
        <v>28428</v>
      </c>
      <c r="E321" s="113">
        <f>SUM(E323+E330)</f>
        <v>24708.4</v>
      </c>
      <c r="F321" s="4"/>
      <c r="G321" s="4"/>
    </row>
    <row r="322" spans="1:7" ht="49.5" customHeight="1" hidden="1">
      <c r="A322" s="221"/>
      <c r="B322" s="222"/>
      <c r="C322" s="59" t="s">
        <v>31</v>
      </c>
      <c r="D322" s="60"/>
      <c r="E322" s="60"/>
      <c r="F322" s="4"/>
      <c r="G322" s="4"/>
    </row>
    <row r="323" spans="1:7" s="2" customFormat="1" ht="27.75" customHeight="1">
      <c r="A323" s="229" t="s">
        <v>12</v>
      </c>
      <c r="B323" s="224" t="s">
        <v>18</v>
      </c>
      <c r="C323" s="61" t="s">
        <v>17</v>
      </c>
      <c r="D323" s="62">
        <f>SUM(D325:D329)</f>
        <v>7578</v>
      </c>
      <c r="E323" s="62">
        <f>SUM(E325:E329)</f>
        <v>15948.4</v>
      </c>
      <c r="F323" s="57"/>
      <c r="G323" s="57"/>
    </row>
    <row r="324" spans="1:7" s="2" customFormat="1" ht="38.25" customHeight="1">
      <c r="A324" s="229"/>
      <c r="B324" s="224"/>
      <c r="C324" s="63" t="s">
        <v>31</v>
      </c>
      <c r="D324" s="112">
        <v>7578</v>
      </c>
      <c r="E324" s="112">
        <v>15948.4</v>
      </c>
      <c r="F324" s="57"/>
      <c r="G324" s="57"/>
    </row>
    <row r="325" spans="1:7" ht="66.75" customHeight="1">
      <c r="A325" s="64" t="s">
        <v>55</v>
      </c>
      <c r="B325" s="19" t="s">
        <v>144</v>
      </c>
      <c r="C325" s="63" t="s">
        <v>31</v>
      </c>
      <c r="D325" s="112">
        <v>2000</v>
      </c>
      <c r="E325" s="112">
        <v>15681</v>
      </c>
      <c r="F325" s="4"/>
      <c r="G325" s="4"/>
    </row>
    <row r="326" spans="1:7" ht="63">
      <c r="A326" s="64" t="s">
        <v>56</v>
      </c>
      <c r="B326" s="19" t="s">
        <v>69</v>
      </c>
      <c r="C326" s="63" t="s">
        <v>31</v>
      </c>
      <c r="D326" s="112">
        <v>5578</v>
      </c>
      <c r="E326" s="112">
        <v>267.4</v>
      </c>
      <c r="F326" s="4"/>
      <c r="G326" s="4"/>
    </row>
    <row r="327" spans="1:7" ht="55.5" customHeight="1">
      <c r="A327" s="64" t="s">
        <v>57</v>
      </c>
      <c r="B327" s="19" t="s">
        <v>139</v>
      </c>
      <c r="C327" s="63" t="s">
        <v>31</v>
      </c>
      <c r="D327" s="114">
        <v>0</v>
      </c>
      <c r="E327" s="112">
        <v>0</v>
      </c>
      <c r="F327" s="4"/>
      <c r="G327" s="4"/>
    </row>
    <row r="328" spans="1:7" ht="31.5">
      <c r="A328" s="64" t="s">
        <v>88</v>
      </c>
      <c r="B328" s="19" t="s">
        <v>130</v>
      </c>
      <c r="C328" s="63" t="s">
        <v>31</v>
      </c>
      <c r="D328" s="114">
        <v>0</v>
      </c>
      <c r="E328" s="112">
        <v>0</v>
      </c>
      <c r="F328" s="4"/>
      <c r="G328" s="4"/>
    </row>
    <row r="329" spans="1:7" ht="47.25" customHeight="1">
      <c r="A329" s="64" t="s">
        <v>89</v>
      </c>
      <c r="B329" s="19" t="s">
        <v>131</v>
      </c>
      <c r="C329" s="63" t="s">
        <v>31</v>
      </c>
      <c r="D329" s="114">
        <v>0</v>
      </c>
      <c r="E329" s="112">
        <v>0</v>
      </c>
      <c r="F329" s="4"/>
      <c r="G329" s="4"/>
    </row>
    <row r="330" spans="1:7" ht="31.5" customHeight="1">
      <c r="A330" s="229" t="s">
        <v>14</v>
      </c>
      <c r="B330" s="224" t="s">
        <v>173</v>
      </c>
      <c r="C330" s="61" t="s">
        <v>17</v>
      </c>
      <c r="D330" s="62">
        <f>SUM(D332)</f>
        <v>20850</v>
      </c>
      <c r="E330" s="62">
        <f>SUM(E332)</f>
        <v>8760</v>
      </c>
      <c r="F330" s="4"/>
      <c r="G330" s="4"/>
    </row>
    <row r="331" spans="1:7" ht="72" customHeight="1">
      <c r="A331" s="229"/>
      <c r="B331" s="224"/>
      <c r="C331" s="65" t="s">
        <v>31</v>
      </c>
      <c r="D331" s="112">
        <v>20850</v>
      </c>
      <c r="E331" s="112">
        <v>8760</v>
      </c>
      <c r="F331" s="4"/>
      <c r="G331" s="4"/>
    </row>
    <row r="332" spans="1:7" ht="72" customHeight="1">
      <c r="A332" s="64" t="s">
        <v>67</v>
      </c>
      <c r="B332" s="36" t="s">
        <v>145</v>
      </c>
      <c r="C332" s="65" t="s">
        <v>31</v>
      </c>
      <c r="D332" s="112">
        <v>20850</v>
      </c>
      <c r="E332" s="112">
        <v>8760</v>
      </c>
      <c r="F332" s="4"/>
      <c r="G332" s="4"/>
    </row>
    <row r="333" spans="1:7" ht="72" customHeight="1">
      <c r="A333" s="321" t="s">
        <v>268</v>
      </c>
      <c r="B333" s="322"/>
      <c r="C333" s="322"/>
      <c r="D333" s="322"/>
      <c r="E333" s="323"/>
      <c r="F333" s="4"/>
      <c r="G333" s="4"/>
    </row>
    <row r="334" spans="1:7" ht="72" customHeight="1">
      <c r="A334" s="328" t="s">
        <v>269</v>
      </c>
      <c r="B334" s="329"/>
      <c r="C334" s="195" t="s">
        <v>17</v>
      </c>
      <c r="D334" s="196">
        <f>SUM(D335:D338)</f>
        <v>22403.112</v>
      </c>
      <c r="E334" s="196">
        <f>E335</f>
        <v>1982.49115</v>
      </c>
      <c r="F334" s="4"/>
      <c r="G334" s="4"/>
    </row>
    <row r="335" spans="1:7" ht="39" customHeight="1">
      <c r="A335" s="330"/>
      <c r="B335" s="331"/>
      <c r="C335" s="197" t="s">
        <v>31</v>
      </c>
      <c r="D335" s="196">
        <f>D340+D364</f>
        <v>22403.112</v>
      </c>
      <c r="E335" s="196">
        <f>E339+E364</f>
        <v>1982.49115</v>
      </c>
      <c r="F335" s="4"/>
      <c r="G335" s="4"/>
    </row>
    <row r="336" spans="1:7" ht="30" customHeight="1">
      <c r="A336" s="330"/>
      <c r="B336" s="331"/>
      <c r="C336" s="197" t="s">
        <v>276</v>
      </c>
      <c r="D336" s="195">
        <v>0</v>
      </c>
      <c r="E336" s="196">
        <v>0</v>
      </c>
      <c r="F336" s="4"/>
      <c r="G336" s="4"/>
    </row>
    <row r="337" spans="1:7" ht="41.25" customHeight="1">
      <c r="A337" s="330"/>
      <c r="B337" s="331"/>
      <c r="C337" s="197" t="s">
        <v>277</v>
      </c>
      <c r="D337" s="195">
        <v>0</v>
      </c>
      <c r="E337" s="196">
        <v>0</v>
      </c>
      <c r="F337" s="4"/>
      <c r="G337" s="4"/>
    </row>
    <row r="338" spans="1:7" ht="25.5" customHeight="1">
      <c r="A338" s="332"/>
      <c r="B338" s="333"/>
      <c r="C338" s="197" t="s">
        <v>3</v>
      </c>
      <c r="D338" s="195">
        <v>0</v>
      </c>
      <c r="E338" s="196">
        <v>0</v>
      </c>
      <c r="F338" s="4"/>
      <c r="G338" s="4"/>
    </row>
    <row r="339" spans="1:7" ht="72" customHeight="1">
      <c r="A339" s="334" t="s">
        <v>270</v>
      </c>
      <c r="B339" s="334" t="s">
        <v>271</v>
      </c>
      <c r="C339" s="198" t="s">
        <v>17</v>
      </c>
      <c r="D339" s="199">
        <f>D340</f>
        <v>21403.112</v>
      </c>
      <c r="E339" s="199">
        <f>E340</f>
        <v>1784.922</v>
      </c>
      <c r="F339" s="4"/>
      <c r="G339" s="4"/>
    </row>
    <row r="340" spans="1:7" ht="38.25" customHeight="1">
      <c r="A340" s="335"/>
      <c r="B340" s="335"/>
      <c r="C340" s="200" t="s">
        <v>31</v>
      </c>
      <c r="D340" s="203">
        <f>D344+D349+D354</f>
        <v>21403.112</v>
      </c>
      <c r="E340" s="203">
        <f>E350+E354</f>
        <v>1784.922</v>
      </c>
      <c r="F340" s="4"/>
      <c r="G340" s="4"/>
    </row>
    <row r="341" spans="1:7" ht="27.75" customHeight="1">
      <c r="A341" s="335"/>
      <c r="B341" s="335"/>
      <c r="C341" s="200" t="s">
        <v>276</v>
      </c>
      <c r="D341" s="201">
        <v>0</v>
      </c>
      <c r="E341" s="201">
        <v>0</v>
      </c>
      <c r="F341" s="4"/>
      <c r="G341" s="4"/>
    </row>
    <row r="342" spans="1:7" ht="30.75" customHeight="1">
      <c r="A342" s="335"/>
      <c r="B342" s="335"/>
      <c r="C342" s="200" t="s">
        <v>277</v>
      </c>
      <c r="D342" s="201">
        <v>0</v>
      </c>
      <c r="E342" s="201">
        <v>0</v>
      </c>
      <c r="F342" s="4"/>
      <c r="G342" s="4"/>
    </row>
    <row r="343" spans="1:7" ht="19.5" customHeight="1">
      <c r="A343" s="336"/>
      <c r="B343" s="336"/>
      <c r="C343" s="200" t="s">
        <v>3</v>
      </c>
      <c r="D343" s="201">
        <v>0</v>
      </c>
      <c r="E343" s="201">
        <v>0</v>
      </c>
      <c r="F343" s="4"/>
      <c r="G343" s="4"/>
    </row>
    <row r="344" spans="1:7" ht="19.5" customHeight="1">
      <c r="A344" s="327" t="s">
        <v>74</v>
      </c>
      <c r="B344" s="327" t="s">
        <v>272</v>
      </c>
      <c r="C344" s="202" t="s">
        <v>17</v>
      </c>
      <c r="D344" s="207">
        <f>D345</f>
        <v>10000</v>
      </c>
      <c r="E344" s="201">
        <v>0</v>
      </c>
      <c r="F344" s="4"/>
      <c r="G344" s="4"/>
    </row>
    <row r="345" spans="1:7" ht="19.5" customHeight="1">
      <c r="A345" s="315"/>
      <c r="B345" s="315"/>
      <c r="C345" s="202" t="s">
        <v>31</v>
      </c>
      <c r="D345" s="208">
        <v>10000</v>
      </c>
      <c r="E345" s="201">
        <v>0</v>
      </c>
      <c r="F345" s="4"/>
      <c r="G345" s="4"/>
    </row>
    <row r="346" spans="1:7" ht="19.5" customHeight="1">
      <c r="A346" s="315"/>
      <c r="B346" s="315"/>
      <c r="C346" s="202" t="s">
        <v>276</v>
      </c>
      <c r="D346" s="207">
        <v>0</v>
      </c>
      <c r="E346" s="201">
        <v>0</v>
      </c>
      <c r="F346" s="4"/>
      <c r="G346" s="4"/>
    </row>
    <row r="347" spans="1:7" ht="19.5" customHeight="1">
      <c r="A347" s="315"/>
      <c r="B347" s="315"/>
      <c r="C347" s="202" t="s">
        <v>277</v>
      </c>
      <c r="D347" s="204">
        <v>0</v>
      </c>
      <c r="E347" s="201">
        <v>0</v>
      </c>
      <c r="F347" s="4"/>
      <c r="G347" s="4"/>
    </row>
    <row r="348" spans="1:7" ht="19.5" customHeight="1">
      <c r="A348" s="316"/>
      <c r="B348" s="316"/>
      <c r="C348" s="202" t="s">
        <v>3</v>
      </c>
      <c r="D348" s="208">
        <v>0</v>
      </c>
      <c r="E348" s="201">
        <v>0</v>
      </c>
      <c r="F348" s="4"/>
      <c r="G348" s="4"/>
    </row>
    <row r="349" spans="1:7" ht="39.75" customHeight="1">
      <c r="A349" s="327" t="s">
        <v>75</v>
      </c>
      <c r="B349" s="327" t="s">
        <v>273</v>
      </c>
      <c r="C349" s="191" t="s">
        <v>17</v>
      </c>
      <c r="D349" s="204">
        <f>E349</f>
        <v>1403.112</v>
      </c>
      <c r="E349" s="193">
        <f>E350</f>
        <v>1403.112</v>
      </c>
      <c r="F349" s="4"/>
      <c r="G349" s="4"/>
    </row>
    <row r="350" spans="1:7" ht="49.5" customHeight="1">
      <c r="A350" s="315"/>
      <c r="B350" s="315"/>
      <c r="C350" s="191" t="s">
        <v>31</v>
      </c>
      <c r="D350" s="205">
        <f>E350</f>
        <v>1403.112</v>
      </c>
      <c r="E350" s="194">
        <v>1403.112</v>
      </c>
      <c r="F350" s="4"/>
      <c r="G350" s="4"/>
    </row>
    <row r="351" spans="1:7" ht="26.25" customHeight="1">
      <c r="A351" s="315"/>
      <c r="B351" s="315"/>
      <c r="C351" s="191" t="s">
        <v>276</v>
      </c>
      <c r="D351" s="208"/>
      <c r="E351" s="190"/>
      <c r="F351" s="4"/>
      <c r="G351" s="4"/>
    </row>
    <row r="352" spans="1:7" ht="41.25" customHeight="1">
      <c r="A352" s="315"/>
      <c r="B352" s="315"/>
      <c r="C352" s="191" t="s">
        <v>277</v>
      </c>
      <c r="D352" s="208">
        <v>0</v>
      </c>
      <c r="E352" s="190">
        <v>0</v>
      </c>
      <c r="F352" s="4"/>
      <c r="G352" s="4"/>
    </row>
    <row r="353" spans="1:7" ht="19.5" customHeight="1">
      <c r="A353" s="316"/>
      <c r="B353" s="316"/>
      <c r="C353" s="191" t="s">
        <v>3</v>
      </c>
      <c r="D353" s="209">
        <v>0</v>
      </c>
      <c r="E353" s="190">
        <v>0</v>
      </c>
      <c r="F353" s="4"/>
      <c r="G353" s="4"/>
    </row>
    <row r="354" spans="1:7" ht="57" customHeight="1">
      <c r="A354" s="327" t="s">
        <v>57</v>
      </c>
      <c r="B354" s="327" t="s">
        <v>274</v>
      </c>
      <c r="C354" s="191" t="s">
        <v>17</v>
      </c>
      <c r="D354" s="204">
        <f>D355</f>
        <v>10000</v>
      </c>
      <c r="E354" s="204">
        <f>E355</f>
        <v>381.81</v>
      </c>
      <c r="F354" s="4"/>
      <c r="G354" s="4"/>
    </row>
    <row r="355" spans="1:7" ht="33" customHeight="1">
      <c r="A355" s="315"/>
      <c r="B355" s="315"/>
      <c r="C355" s="191" t="s">
        <v>31</v>
      </c>
      <c r="D355" s="205">
        <v>10000</v>
      </c>
      <c r="E355" s="206">
        <v>381.81</v>
      </c>
      <c r="F355" s="4"/>
      <c r="G355" s="4"/>
    </row>
    <row r="356" spans="1:7" ht="19.5" customHeight="1">
      <c r="A356" s="315"/>
      <c r="B356" s="315"/>
      <c r="C356" s="191" t="s">
        <v>276</v>
      </c>
      <c r="D356" s="208">
        <v>0</v>
      </c>
      <c r="E356" s="190">
        <v>0</v>
      </c>
      <c r="F356" s="4"/>
      <c r="G356" s="4"/>
    </row>
    <row r="357" spans="1:7" ht="35.25" customHeight="1">
      <c r="A357" s="315"/>
      <c r="B357" s="315"/>
      <c r="C357" s="191" t="s">
        <v>277</v>
      </c>
      <c r="D357" s="205">
        <v>0</v>
      </c>
      <c r="E357" s="190">
        <v>0</v>
      </c>
      <c r="F357" s="4"/>
      <c r="G357" s="4"/>
    </row>
    <row r="358" spans="1:7" ht="19.5" customHeight="1">
      <c r="A358" s="316"/>
      <c r="B358" s="316"/>
      <c r="C358" s="191" t="s">
        <v>3</v>
      </c>
      <c r="D358" s="209">
        <v>0</v>
      </c>
      <c r="E358" s="190">
        <v>0</v>
      </c>
      <c r="F358" s="4"/>
      <c r="G358" s="4"/>
    </row>
    <row r="359" spans="1:7" ht="46.5" customHeight="1">
      <c r="A359" s="326" t="s">
        <v>88</v>
      </c>
      <c r="B359" s="326" t="s">
        <v>275</v>
      </c>
      <c r="C359" s="191" t="s">
        <v>17</v>
      </c>
      <c r="D359" s="190">
        <v>0</v>
      </c>
      <c r="E359" s="190">
        <v>0</v>
      </c>
      <c r="F359" s="4"/>
      <c r="G359" s="4"/>
    </row>
    <row r="360" spans="1:7" ht="32.25" customHeight="1">
      <c r="A360" s="326"/>
      <c r="B360" s="326"/>
      <c r="C360" s="191" t="s">
        <v>31</v>
      </c>
      <c r="D360" s="190">
        <v>0</v>
      </c>
      <c r="E360" s="190">
        <v>0</v>
      </c>
      <c r="F360" s="4"/>
      <c r="G360" s="4"/>
    </row>
    <row r="361" spans="1:7" ht="30" customHeight="1">
      <c r="A361" s="326"/>
      <c r="B361" s="326"/>
      <c r="C361" s="191" t="s">
        <v>276</v>
      </c>
      <c r="D361" s="190">
        <v>0</v>
      </c>
      <c r="E361" s="190">
        <v>0</v>
      </c>
      <c r="F361" s="4"/>
      <c r="G361" s="4"/>
    </row>
    <row r="362" spans="1:7" ht="30.75" customHeight="1">
      <c r="A362" s="326"/>
      <c r="B362" s="326"/>
      <c r="C362" s="191" t="s">
        <v>277</v>
      </c>
      <c r="D362" s="190">
        <v>0</v>
      </c>
      <c r="E362" s="190">
        <v>0</v>
      </c>
      <c r="F362" s="4"/>
      <c r="G362" s="4"/>
    </row>
    <row r="363" spans="1:7" ht="24" customHeight="1">
      <c r="A363" s="326"/>
      <c r="B363" s="326"/>
      <c r="C363" s="191" t="s">
        <v>3</v>
      </c>
      <c r="D363" s="190">
        <v>0</v>
      </c>
      <c r="E363" s="190">
        <v>0</v>
      </c>
      <c r="F363" s="4"/>
      <c r="G363" s="4"/>
    </row>
    <row r="364" spans="1:7" ht="60.75" customHeight="1">
      <c r="A364" s="192" t="s">
        <v>278</v>
      </c>
      <c r="B364" s="192" t="s">
        <v>279</v>
      </c>
      <c r="C364" s="343" t="s">
        <v>17</v>
      </c>
      <c r="D364" s="344">
        <f>D365</f>
        <v>1000</v>
      </c>
      <c r="E364" s="345">
        <f>E365</f>
        <v>197.56915</v>
      </c>
      <c r="F364" s="4"/>
      <c r="G364" s="4"/>
    </row>
    <row r="365" spans="1:7" ht="48" customHeight="1">
      <c r="A365" s="326" t="s">
        <v>210</v>
      </c>
      <c r="B365" s="326" t="s">
        <v>280</v>
      </c>
      <c r="C365" s="337" t="s">
        <v>31</v>
      </c>
      <c r="D365" s="339">
        <v>1000</v>
      </c>
      <c r="E365" s="340">
        <v>197.56915</v>
      </c>
      <c r="F365" s="4"/>
      <c r="G365" s="4"/>
    </row>
    <row r="366" spans="1:7" ht="1.5" customHeight="1">
      <c r="A366" s="326"/>
      <c r="B366" s="326"/>
      <c r="C366" s="338"/>
      <c r="D366" s="341"/>
      <c r="E366" s="342"/>
      <c r="F366" s="4"/>
      <c r="G366" s="4"/>
    </row>
    <row r="367" spans="1:7" ht="25.5" customHeight="1">
      <c r="A367" s="326"/>
      <c r="B367" s="326"/>
      <c r="C367" s="200" t="s">
        <v>276</v>
      </c>
      <c r="D367" s="201">
        <v>0</v>
      </c>
      <c r="E367" s="201">
        <v>0</v>
      </c>
      <c r="F367" s="4"/>
      <c r="G367" s="4"/>
    </row>
    <row r="368" spans="1:7" ht="37.5" customHeight="1">
      <c r="A368" s="326"/>
      <c r="B368" s="326"/>
      <c r="C368" s="200" t="s">
        <v>277</v>
      </c>
      <c r="D368" s="201">
        <v>0</v>
      </c>
      <c r="E368" s="201">
        <v>0</v>
      </c>
      <c r="F368" s="4"/>
      <c r="G368" s="4"/>
    </row>
    <row r="369" spans="1:7" ht="19.5" customHeight="1">
      <c r="A369" s="326"/>
      <c r="B369" s="326"/>
      <c r="C369" s="200" t="s">
        <v>3</v>
      </c>
      <c r="D369" s="201">
        <v>0</v>
      </c>
      <c r="E369" s="201">
        <v>0</v>
      </c>
      <c r="F369" s="4"/>
      <c r="G369" s="4"/>
    </row>
    <row r="370" spans="6:7" ht="36.75" customHeight="1">
      <c r="F370" s="4"/>
      <c r="G370" s="4"/>
    </row>
    <row r="371" spans="6:7" ht="36" customHeight="1">
      <c r="F371" s="4"/>
      <c r="G371" s="4"/>
    </row>
    <row r="372" spans="6:7" ht="24" customHeight="1">
      <c r="F372" s="4"/>
      <c r="G372" s="4"/>
    </row>
    <row r="373" spans="6:7" ht="32.25" customHeight="1">
      <c r="F373" s="4"/>
      <c r="G373" s="4"/>
    </row>
    <row r="374" spans="6:7" ht="30" customHeight="1">
      <c r="F374" s="4"/>
      <c r="G374" s="4"/>
    </row>
    <row r="375" spans="6:7" ht="72" customHeight="1">
      <c r="F375" s="4"/>
      <c r="G375" s="4"/>
    </row>
    <row r="376" spans="6:7" ht="72" customHeight="1">
      <c r="F376" s="4"/>
      <c r="G376" s="4"/>
    </row>
    <row r="377" spans="6:7" ht="72" customHeight="1">
      <c r="F377" s="4"/>
      <c r="G377" s="4"/>
    </row>
    <row r="378" spans="6:7" ht="72" customHeight="1">
      <c r="F378" s="4"/>
      <c r="G378" s="4"/>
    </row>
    <row r="379" spans="6:7" ht="72" customHeight="1">
      <c r="F379" s="4"/>
      <c r="G379" s="4"/>
    </row>
    <row r="380" spans="6:7" ht="72" customHeight="1">
      <c r="F380" s="4"/>
      <c r="G380" s="4"/>
    </row>
    <row r="381" spans="6:7" ht="72" customHeight="1">
      <c r="F381" s="4"/>
      <c r="G381" s="4"/>
    </row>
    <row r="382" spans="6:7" ht="63" customHeight="1">
      <c r="F382" s="4"/>
      <c r="G382" s="4"/>
    </row>
    <row r="383" spans="6:7" ht="15">
      <c r="F383" s="4"/>
      <c r="G383" s="4"/>
    </row>
    <row r="384" spans="6:7" ht="138.75" customHeight="1">
      <c r="F384" s="4"/>
      <c r="G384" s="4"/>
    </row>
    <row r="385" spans="6:7" ht="15">
      <c r="F385" s="4"/>
      <c r="G385" s="4"/>
    </row>
  </sheetData>
  <sheetProtection/>
  <mergeCells count="195">
    <mergeCell ref="C365:C366"/>
    <mergeCell ref="D365:D366"/>
    <mergeCell ref="E365:E366"/>
    <mergeCell ref="A334:B338"/>
    <mergeCell ref="A339:A343"/>
    <mergeCell ref="B339:B343"/>
    <mergeCell ref="B344:B348"/>
    <mergeCell ref="A344:A348"/>
    <mergeCell ref="A365:A369"/>
    <mergeCell ref="B365:B369"/>
    <mergeCell ref="A359:A363"/>
    <mergeCell ref="B359:B363"/>
    <mergeCell ref="A349:A353"/>
    <mergeCell ref="B349:B353"/>
    <mergeCell ref="A354:A358"/>
    <mergeCell ref="B354:B358"/>
    <mergeCell ref="A333:E333"/>
    <mergeCell ref="B240:B243"/>
    <mergeCell ref="B235:B238"/>
    <mergeCell ref="E236:E238"/>
    <mergeCell ref="E301:E302"/>
    <mergeCell ref="B300:B302"/>
    <mergeCell ref="C301:C302"/>
    <mergeCell ref="D301:D302"/>
    <mergeCell ref="E241:E243"/>
    <mergeCell ref="D241:D243"/>
    <mergeCell ref="A192:A193"/>
    <mergeCell ref="A221:A223"/>
    <mergeCell ref="B221:B223"/>
    <mergeCell ref="A210:A212"/>
    <mergeCell ref="A207:A209"/>
    <mergeCell ref="B288:B289"/>
    <mergeCell ref="E126:E127"/>
    <mergeCell ref="B204:B206"/>
    <mergeCell ref="A131:D131"/>
    <mergeCell ref="E183:E184"/>
    <mergeCell ref="A177:A180"/>
    <mergeCell ref="C132:C133"/>
    <mergeCell ref="D126:D127"/>
    <mergeCell ref="E140:E141"/>
    <mergeCell ref="A194:D194"/>
    <mergeCell ref="B177:B180"/>
    <mergeCell ref="C241:C243"/>
    <mergeCell ref="D226:D228"/>
    <mergeCell ref="B181:B184"/>
    <mergeCell ref="D183:D184"/>
    <mergeCell ref="A200:B203"/>
    <mergeCell ref="A219:A220"/>
    <mergeCell ref="B219:B220"/>
    <mergeCell ref="C183:C184"/>
    <mergeCell ref="A240:A243"/>
    <mergeCell ref="E226:E228"/>
    <mergeCell ref="D236:D238"/>
    <mergeCell ref="A225:A228"/>
    <mergeCell ref="C236:C238"/>
    <mergeCell ref="A235:A238"/>
    <mergeCell ref="B225:B228"/>
    <mergeCell ref="C226:C228"/>
    <mergeCell ref="E135:E136"/>
    <mergeCell ref="B207:B209"/>
    <mergeCell ref="B210:B212"/>
    <mergeCell ref="B192:B193"/>
    <mergeCell ref="A199:E199"/>
    <mergeCell ref="A204:A206"/>
    <mergeCell ref="A135:A137"/>
    <mergeCell ref="A164:A168"/>
    <mergeCell ref="A159:B163"/>
    <mergeCell ref="B149:B150"/>
    <mergeCell ref="A149:A150"/>
    <mergeCell ref="A140:A142"/>
    <mergeCell ref="A195:B198"/>
    <mergeCell ref="B164:B168"/>
    <mergeCell ref="A169:A172"/>
    <mergeCell ref="B185:B189"/>
    <mergeCell ref="A185:A189"/>
    <mergeCell ref="A181:A184"/>
    <mergeCell ref="B173:B176"/>
    <mergeCell ref="A173:A176"/>
    <mergeCell ref="D132:D133"/>
    <mergeCell ref="D135:D136"/>
    <mergeCell ref="D140:D141"/>
    <mergeCell ref="B125:B127"/>
    <mergeCell ref="A132:B134"/>
    <mergeCell ref="C140:C141"/>
    <mergeCell ref="B140:B142"/>
    <mergeCell ref="B135:B137"/>
    <mergeCell ref="A64:A65"/>
    <mergeCell ref="A66:A69"/>
    <mergeCell ref="A125:A127"/>
    <mergeCell ref="B115:B117"/>
    <mergeCell ref="A115:A117"/>
    <mergeCell ref="A85:A88"/>
    <mergeCell ref="A76:A77"/>
    <mergeCell ref="B95:B96"/>
    <mergeCell ref="A102:B105"/>
    <mergeCell ref="A91:A94"/>
    <mergeCell ref="A106:A111"/>
    <mergeCell ref="C110:C111"/>
    <mergeCell ref="A62:A63"/>
    <mergeCell ref="B64:B65"/>
    <mergeCell ref="B76:B77"/>
    <mergeCell ref="A78:A79"/>
    <mergeCell ref="A95:A96"/>
    <mergeCell ref="B85:B88"/>
    <mergeCell ref="B91:B94"/>
    <mergeCell ref="B62:B63"/>
    <mergeCell ref="A70:A71"/>
    <mergeCell ref="B27:B31"/>
    <mergeCell ref="A17:A21"/>
    <mergeCell ref="A22:A26"/>
    <mergeCell ref="B22:B26"/>
    <mergeCell ref="A27:A31"/>
    <mergeCell ref="A32:A36"/>
    <mergeCell ref="B17:B21"/>
    <mergeCell ref="A59:A61"/>
    <mergeCell ref="B46:B50"/>
    <mergeCell ref="A153:A154"/>
    <mergeCell ref="A72:A75"/>
    <mergeCell ref="A101:E101"/>
    <mergeCell ref="A97:A100"/>
    <mergeCell ref="D110:D111"/>
    <mergeCell ref="D108:D109"/>
    <mergeCell ref="C126:C127"/>
    <mergeCell ref="C135:C136"/>
    <mergeCell ref="C108:C109"/>
    <mergeCell ref="A80:A84"/>
    <mergeCell ref="B4:B5"/>
    <mergeCell ref="A11:D11"/>
    <mergeCell ref="C4:C5"/>
    <mergeCell ref="A6:B10"/>
    <mergeCell ref="D4:D5"/>
    <mergeCell ref="A4:A5"/>
    <mergeCell ref="B37:B40"/>
    <mergeCell ref="A41:A45"/>
    <mergeCell ref="A56:A58"/>
    <mergeCell ref="A51:A55"/>
    <mergeCell ref="B41:B45"/>
    <mergeCell ref="A46:A50"/>
    <mergeCell ref="B51:B55"/>
    <mergeCell ref="B56:B58"/>
    <mergeCell ref="A37:A40"/>
    <mergeCell ref="B169:B172"/>
    <mergeCell ref="B66:B69"/>
    <mergeCell ref="B70:B71"/>
    <mergeCell ref="B106:B111"/>
    <mergeCell ref="B153:B154"/>
    <mergeCell ref="B97:B100"/>
    <mergeCell ref="B78:B79"/>
    <mergeCell ref="B72:B75"/>
    <mergeCell ref="B80:B84"/>
    <mergeCell ref="A158:D158"/>
    <mergeCell ref="B273:B274"/>
    <mergeCell ref="A260:A261"/>
    <mergeCell ref="B260:B261"/>
    <mergeCell ref="A273:A274"/>
    <mergeCell ref="A268:E268"/>
    <mergeCell ref="A269:B272"/>
    <mergeCell ref="A2:E2"/>
    <mergeCell ref="E132:E133"/>
    <mergeCell ref="A89:A90"/>
    <mergeCell ref="B89:B90"/>
    <mergeCell ref="A12:B16"/>
    <mergeCell ref="E4:E5"/>
    <mergeCell ref="B32:B36"/>
    <mergeCell ref="E110:E111"/>
    <mergeCell ref="E108:E109"/>
    <mergeCell ref="B59:B61"/>
    <mergeCell ref="A300:A302"/>
    <mergeCell ref="A247:A248"/>
    <mergeCell ref="B281:B282"/>
    <mergeCell ref="B258:B259"/>
    <mergeCell ref="A258:A259"/>
    <mergeCell ref="A281:A282"/>
    <mergeCell ref="A277:A278"/>
    <mergeCell ref="B277:B278"/>
    <mergeCell ref="B264:B265"/>
    <mergeCell ref="A264:A265"/>
    <mergeCell ref="B247:B248"/>
    <mergeCell ref="B309:B310"/>
    <mergeCell ref="A306:D306"/>
    <mergeCell ref="A288:A289"/>
    <mergeCell ref="A309:A310"/>
    <mergeCell ref="A307:B308"/>
    <mergeCell ref="A254:A255"/>
    <mergeCell ref="B254:B255"/>
    <mergeCell ref="A293:A294"/>
    <mergeCell ref="B293:B294"/>
    <mergeCell ref="B330:B331"/>
    <mergeCell ref="B323:B324"/>
    <mergeCell ref="A320:D320"/>
    <mergeCell ref="B317:B318"/>
    <mergeCell ref="A317:A318"/>
    <mergeCell ref="A330:A331"/>
    <mergeCell ref="A323:A324"/>
    <mergeCell ref="A321:B3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Tsaregorodtseva</dc:creator>
  <cp:keywords/>
  <dc:description/>
  <cp:lastModifiedBy>***</cp:lastModifiedBy>
  <cp:lastPrinted>2017-08-15T05:41:04Z</cp:lastPrinted>
  <dcterms:created xsi:type="dcterms:W3CDTF">2015-04-08T05:37:04Z</dcterms:created>
  <dcterms:modified xsi:type="dcterms:W3CDTF">2017-08-25T11:46:35Z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