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Табл.6" sheetId="1" r:id="rId1"/>
    <sheet name="Лист2" sheetId="2" r:id="rId2"/>
    <sheet name="Лист3" sheetId="3" r:id="rId3"/>
  </sheets>
  <definedNames>
    <definedName name="_xlnm.Print_Titles" localSheetId="0">'Табл.6'!$5:$7</definedName>
  </definedNames>
  <calcPr fullCalcOnLoad="1"/>
</workbook>
</file>

<file path=xl/sharedStrings.xml><?xml version="1.0" encoding="utf-8"?>
<sst xmlns="http://schemas.openxmlformats.org/spreadsheetml/2006/main" count="328" uniqueCount="84">
  <si>
    <t>Ответственный исполнитель (ФИО, должность)</t>
  </si>
  <si>
    <t>начало реализации</t>
  </si>
  <si>
    <t>окончание реализации</t>
  </si>
  <si>
    <t>Ожидаемый непосредственный результат (краткое описание)</t>
  </si>
  <si>
    <t>Срок</t>
  </si>
  <si>
    <t>ГРБС</t>
  </si>
  <si>
    <t>РЗ,ПР</t>
  </si>
  <si>
    <t>КП</t>
  </si>
  <si>
    <t>Код подпр</t>
  </si>
  <si>
    <t>ЦС</t>
  </si>
  <si>
    <t>ВР</t>
  </si>
  <si>
    <t>Наименование подпрограммы, ведомственной целевой программы, мероприятий ведомственной целевой программы, основного мероприятия, мероприятий в рамках основного мероприятия</t>
  </si>
  <si>
    <t>0701</t>
  </si>
  <si>
    <t>01</t>
  </si>
  <si>
    <t>0702</t>
  </si>
  <si>
    <t>2</t>
  </si>
  <si>
    <t>0707</t>
  </si>
  <si>
    <t>1003</t>
  </si>
  <si>
    <t>0104</t>
  </si>
  <si>
    <t>0709</t>
  </si>
  <si>
    <t>Организация и проведение детских конкурсов разной направленности (спортивно-оздоровительных, вокально-хореографические, художественно-эстетические и др.)</t>
  </si>
  <si>
    <t xml:space="preserve">Организация и проведение городских конкурсов профессионального мастерства, общественно-педагогических акций, издание методических сборников по обобщению лучшего педагогического опыта </t>
  </si>
  <si>
    <t>Таблица 6</t>
  </si>
  <si>
    <t>Финансирование по годам (тыс. руб.)</t>
  </si>
  <si>
    <t>Основное мероприятие 1.1 
Обеспечение деятельности дошкольных образовательных учреждений городского округа «Город Йошкар-Ола»</t>
  </si>
  <si>
    <t>Подпрограмма 1 
«Развитие дошкольного образования в городском округе «Город Йошкар-Ола»</t>
  </si>
  <si>
    <t>Подпрограмма 2.
«Развитие общего образования в городском округе «Город Йошкар-Ола»</t>
  </si>
  <si>
    <t>Основное мероприятие 2.1
Обеспечение деятельности муниципальных общеобразовательных учреждений городского округа «Город Йошкар-Ола»</t>
  </si>
  <si>
    <t>Основное мероприятие 2.2
Развитие общего образования в городском округе «Город Йошкар-Ола»</t>
  </si>
  <si>
    <t xml:space="preserve"> Основное мероприятие 2.4
Организация отдыха и занятости детей и подростков в городском округе «Город Йошкар-Ола»</t>
  </si>
  <si>
    <t>Подпрограмма 3
 «Развитие дополнительного образования и воспитательной системы в городском округе «Город Йошкар-Ола»</t>
  </si>
  <si>
    <t>Основное мероприятие 3.1
Обеспечение деятельности муниципальных образовательных учреждений дополнительного образования детей городского округа «Город Йошкар-Ола»</t>
  </si>
  <si>
    <t>Подпрограмма 4
«Реализация молодежной политики в городском округе "Город Йошкар-Ола"</t>
  </si>
  <si>
    <t>Основное мероприятие 4.3
Профориентация. Вовлечение молодежи в предпринимательскую деятельность</t>
  </si>
  <si>
    <t>Основное мероприятие  4.4
Работа с талантливой молодежью. Поддержка молодежных общественных организаций и объединений</t>
  </si>
  <si>
    <t>Подпрограмма 5 
«Обеспечение жильем молодых семей города Йошкар-Олы на 2014-2015 годы»</t>
  </si>
  <si>
    <t xml:space="preserve"> Основное мероприятие 5.1
Предоставление молодым семьям социальных выплат на приобретение (строительство  жилья) </t>
  </si>
  <si>
    <t xml:space="preserve">Основное мероприятие 5.2
Предоставление дополнительной  социальной выплаты при рождении (усыновлении)  одного ребенка </t>
  </si>
  <si>
    <t>Подпрограмма 6
Обеспечение реализации муниципальной программы "Развитие образования и реализация молодежной политики городского округа "Город Йошкар-Ола"</t>
  </si>
  <si>
    <t>Основное мероприятие 6.1
Обеспечение деятельности управления образования по осуществлению общих функций  управления образованием городского округа «Город Йошкар-Ола»</t>
  </si>
  <si>
    <t>Основное мероприятие 2.3
Совершенствование организации питания в муниципальных общеобразовательных учреждениях городского округа «Город Йошкар-Ола»</t>
  </si>
  <si>
    <t>Бородина Н.А. начальник отдела ИМО УО</t>
  </si>
  <si>
    <t>Руководители МОУ</t>
  </si>
  <si>
    <t>Обеспечение  эффективного функционирования МОУ</t>
  </si>
  <si>
    <t>Курандина Е.В. главный специалист сектора дошкольного образования УО</t>
  </si>
  <si>
    <t>Улучшение качества питания, полный ремонт и обновление материально-технической базы пищеблоков муниципальных общеобразователь-ных учреждений, соблюдение санитарно-эпидемиологических правил.</t>
  </si>
  <si>
    <t>Иванова И. Н., специалист 1 категории ОВР УО</t>
  </si>
  <si>
    <t xml:space="preserve">Создание условий для безопасного отдыха детей и подростков </t>
  </si>
  <si>
    <t>Реальное повышение качества общего образования</t>
  </si>
  <si>
    <t xml:space="preserve">Повышение удовлетворенности населения качеством образовательных услуг;
повышение привлекательности педагогической профессии и уровня квалификации педагогических кадров
</t>
  </si>
  <si>
    <t>Мухортова С.А. начальник ОМП</t>
  </si>
  <si>
    <t>Архипенко А.В. ведущий специалист  ОМП</t>
  </si>
  <si>
    <t xml:space="preserve">Улучшение положения молодежи в обществе, увеличение ее вклада в развитие региона и страны в целом </t>
  </si>
  <si>
    <t>Всестороннее развитие молодежи, вовлечение ее в здоровый образ жизни, в экономическую, политическую и государственную деятельность</t>
  </si>
  <si>
    <t>Рост трудовой активности молодежи, числа предпринимателей среди молодежи</t>
  </si>
  <si>
    <t>Рост числа талантливой молодежи, общественных объединений</t>
  </si>
  <si>
    <t>Улучшение жилищных условий молодых семей</t>
  </si>
  <si>
    <t>Рост числа молодых семей, получивших социальные выплаты</t>
  </si>
  <si>
    <t>Рост числа молодых семей, получивших дополнительные социальные выплаты</t>
  </si>
  <si>
    <t>Новоселова Л.А., начальник ОВР УО</t>
  </si>
  <si>
    <t>Руководители МОУДОД</t>
  </si>
  <si>
    <t>Создание единого воспитательного пространства на основе взаимодействия общего и дополнительного образования.</t>
  </si>
  <si>
    <t>Увеличение доли МОУДОД, в которых  созданы комфортные, безопасные условия пребывания; уменьшении доли МОУ ДОД, требующих капитального ремонта, сохранение и развитие системы МОУДОД</t>
  </si>
  <si>
    <t xml:space="preserve">Активизация работы по вовлечению детей и подростков во внеурочную деятельность,увеличение числа несовершеннолетних , охваченных организованными формами занятости </t>
  </si>
  <si>
    <t>Снижение уровня социального неблагополучия в детско-подростковой среде, развитие воспитательных систем в МОУ</t>
  </si>
  <si>
    <t>Увеличение охвата дошкольным  образованием детей с 2 до 7 лет и создание необходимых условий для организации образовательного процесса в соответствии с ФГОС дошкольного образования</t>
  </si>
  <si>
    <t>Обеспечение эффективного функционирования ДОУ</t>
  </si>
  <si>
    <t>Реализация современных программ соответствующих стандарту качества дошкольного образования</t>
  </si>
  <si>
    <t>Кузнецова Е. А., заместитель начальника УО, Соловьева Ю. Н., ведущий специалист</t>
  </si>
  <si>
    <t>План реализации Программы</t>
  </si>
  <si>
    <t>В целом по Программе</t>
  </si>
  <si>
    <t>Основное мероприятие 3.2 Развитие дополнительного образования в городском округе «Город Йошкар-Ола»</t>
  </si>
  <si>
    <t>Основное мероприятие 3.3
Развитие воспитательной системы в городском округе «Город Йошкар-Ола»</t>
  </si>
  <si>
    <t>Организация и проведение муниципального этапа Всероссийской олимпиады школьников</t>
  </si>
  <si>
    <t xml:space="preserve">                                        </t>
  </si>
  <si>
    <t>Основное мероприятие 1.2
Развитие дошкольного  образования городского округа «Город Йошкар-Ола»</t>
  </si>
  <si>
    <t>Основное мероприятие 6.2
Осуществление переданных отдельных государственных полномочий Республики Марий Эл по организации и осуществлению деятельности по опеке и попечительству в отношении несовершеннолетних в части государственного контроля и надзора в области образования в отношении образовательных учреждений, расположенных на территории городского   округа «Город Йошкар-Ола»; по организации и обеспечению оздоровления и отдыха детей в организациях отдыха детей и их оздоровления, а также управления в сфере образования</t>
  </si>
  <si>
    <t>Основное мероприятие 3.4 Профилактика асоциального поведения, наркомании, алкоголизма, табакокурения среди несовершеннолетних</t>
  </si>
  <si>
    <t>Снижение уровня правонарушений и активизация работы по вовлечению несовершеннолетних в занятия физической культурой и спортом и приобщению к ЗОЖ</t>
  </si>
  <si>
    <t xml:space="preserve">Основное мероприятие 4.1
Совершенствование системы патриотического (военно-патриотического) воспитания молодежи. Пропаганда здорового образа жизни, профилактика наркомании, алкоголизма, табакокурения в молодежной среде </t>
  </si>
  <si>
    <t>Гумарова М.Ш. главный специалист  ОМП УО</t>
  </si>
  <si>
    <t>Мухортова С.А. начальник ОМПУО</t>
  </si>
  <si>
    <t>Мухортова С.А. начальник ОМП УО</t>
  </si>
  <si>
    <t>Тимофеев С.С. ведущий специалист  ОМП УО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</si>
</sst>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1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1" fontId="1" fillId="0" borderId="1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9" fillId="0" borderId="0" xfId="0" applyFont="1" applyAlignment="1">
      <alignment/>
    </xf>
    <xf numFmtId="0" fontId="21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7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tabSelected="1" zoomScale="75" zoomScaleNormal="75" zoomScalePageLayoutView="78" workbookViewId="0" topLeftCell="A99">
      <selection activeCell="B114" sqref="B114:B115"/>
    </sheetView>
  </sheetViews>
  <sheetFormatPr defaultColWidth="9.140625" defaultRowHeight="15"/>
  <cols>
    <col min="1" max="1" width="30.00390625" style="0" customWidth="1"/>
    <col min="2" max="2" width="15.7109375" style="0" customWidth="1"/>
    <col min="3" max="3" width="9.8515625" style="0" customWidth="1"/>
    <col min="4" max="4" width="9.28125" style="0" customWidth="1"/>
    <col min="5" max="5" width="21.140625" style="0" customWidth="1"/>
    <col min="6" max="6" width="6.8515625" style="0" customWidth="1"/>
    <col min="7" max="7" width="7.140625" style="0" customWidth="1"/>
    <col min="8" max="8" width="5.00390625" style="0" customWidth="1"/>
    <col min="9" max="9" width="4.8515625" style="0" customWidth="1"/>
    <col min="10" max="10" width="6.8515625" style="0" customWidth="1"/>
    <col min="11" max="11" width="5.57421875" style="0" customWidth="1"/>
    <col min="12" max="12" width="10.57421875" style="0" customWidth="1"/>
    <col min="13" max="13" width="10.00390625" style="0" customWidth="1"/>
    <col min="14" max="14" width="9.421875" style="0" customWidth="1"/>
    <col min="15" max="15" width="10.28125" style="0" customWidth="1"/>
    <col min="16" max="16" width="11.00390625" style="0" customWidth="1"/>
  </cols>
  <sheetData>
    <row r="1" spans="12:15" ht="15">
      <c r="L1" s="94" t="s">
        <v>22</v>
      </c>
      <c r="M1" s="70"/>
      <c r="N1" s="70"/>
      <c r="O1" s="3"/>
    </row>
    <row r="3" spans="1:14" ht="43.5" customHeight="1">
      <c r="A3" s="71" t="s">
        <v>69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5" spans="1:16" ht="15.75">
      <c r="A5" s="89" t="s">
        <v>11</v>
      </c>
      <c r="B5" s="89" t="s">
        <v>0</v>
      </c>
      <c r="C5" s="117" t="s">
        <v>4</v>
      </c>
      <c r="D5" s="118"/>
      <c r="E5" s="75" t="s">
        <v>3</v>
      </c>
      <c r="F5" s="89" t="s">
        <v>5</v>
      </c>
      <c r="G5" s="89" t="s">
        <v>6</v>
      </c>
      <c r="H5" s="89" t="s">
        <v>7</v>
      </c>
      <c r="I5" s="89" t="s">
        <v>8</v>
      </c>
      <c r="J5" s="89" t="s">
        <v>9</v>
      </c>
      <c r="K5" s="89" t="s">
        <v>10</v>
      </c>
      <c r="L5" s="93" t="s">
        <v>23</v>
      </c>
      <c r="M5" s="93"/>
      <c r="N5" s="93"/>
      <c r="O5" s="93"/>
      <c r="P5" s="93"/>
    </row>
    <row r="6" spans="1:16" ht="81.75" customHeight="1">
      <c r="A6" s="89"/>
      <c r="B6" s="89"/>
      <c r="C6" s="4" t="s">
        <v>1</v>
      </c>
      <c r="D6" s="4" t="s">
        <v>2</v>
      </c>
      <c r="E6" s="77"/>
      <c r="F6" s="89"/>
      <c r="G6" s="89"/>
      <c r="H6" s="89"/>
      <c r="I6" s="89"/>
      <c r="J6" s="89"/>
      <c r="K6" s="89"/>
      <c r="L6" s="4">
        <v>2014</v>
      </c>
      <c r="M6" s="4">
        <v>2015</v>
      </c>
      <c r="N6" s="4">
        <v>2016</v>
      </c>
      <c r="O6" s="30">
        <v>2017</v>
      </c>
      <c r="P6" s="30">
        <v>2018</v>
      </c>
    </row>
    <row r="7" spans="1:16" ht="14.25" customHeight="1">
      <c r="A7" s="5">
        <v>1</v>
      </c>
      <c r="B7" s="5">
        <v>2</v>
      </c>
      <c r="C7" s="12">
        <v>3</v>
      </c>
      <c r="D7" s="12">
        <v>4</v>
      </c>
      <c r="E7" s="12">
        <v>5</v>
      </c>
      <c r="F7" s="78">
        <v>6</v>
      </c>
      <c r="G7" s="79"/>
      <c r="H7" s="79"/>
      <c r="I7" s="79"/>
      <c r="J7" s="79"/>
      <c r="K7" s="52"/>
      <c r="L7" s="5">
        <v>7</v>
      </c>
      <c r="M7" s="5">
        <v>8</v>
      </c>
      <c r="N7" s="5">
        <v>9</v>
      </c>
      <c r="O7" s="31">
        <v>10</v>
      </c>
      <c r="P7" s="31">
        <v>11</v>
      </c>
    </row>
    <row r="8" spans="1:16" ht="41.25" customHeight="1">
      <c r="A8" s="2" t="s">
        <v>70</v>
      </c>
      <c r="B8" s="6"/>
      <c r="C8" s="6"/>
      <c r="D8" s="6"/>
      <c r="E8" s="6"/>
      <c r="F8" s="4"/>
      <c r="G8" s="4"/>
      <c r="H8" s="4"/>
      <c r="I8" s="4"/>
      <c r="J8" s="4"/>
      <c r="K8" s="4"/>
      <c r="L8" s="32">
        <f>L9+L33+L74+L99+L109+L116</f>
        <v>1423283</v>
      </c>
      <c r="M8" s="32">
        <f>M9+M33+M74+M102+M109+M116+M99</f>
        <v>1419301</v>
      </c>
      <c r="N8" s="32">
        <v>1546546</v>
      </c>
      <c r="O8" s="33">
        <v>1546546</v>
      </c>
      <c r="P8" s="33">
        <v>1546546</v>
      </c>
    </row>
    <row r="9" spans="1:16" ht="15.75">
      <c r="A9" s="72" t="s">
        <v>25</v>
      </c>
      <c r="B9" s="75" t="s">
        <v>68</v>
      </c>
      <c r="C9" s="75">
        <v>2104</v>
      </c>
      <c r="D9" s="75">
        <v>2018</v>
      </c>
      <c r="E9" s="72" t="s">
        <v>65</v>
      </c>
      <c r="F9" s="23"/>
      <c r="G9" s="15"/>
      <c r="H9" s="15"/>
      <c r="I9" s="15"/>
      <c r="J9" s="15"/>
      <c r="K9" s="15"/>
      <c r="L9" s="34">
        <f>L10+L11+L12+L13+L14+L15+L16+L17+L18+L19+L20</f>
        <v>642169</v>
      </c>
      <c r="M9" s="34">
        <f>M10+M11+M12+M13+M14+M15+M16+M17+M18+M19+M20</f>
        <v>642169</v>
      </c>
      <c r="N9" s="34">
        <v>706262</v>
      </c>
      <c r="O9" s="35">
        <v>706262</v>
      </c>
      <c r="P9" s="35">
        <v>706262</v>
      </c>
    </row>
    <row r="10" spans="1:16" ht="15.75">
      <c r="A10" s="73"/>
      <c r="B10" s="53"/>
      <c r="C10" s="76"/>
      <c r="D10" s="76"/>
      <c r="E10" s="73"/>
      <c r="F10" s="23">
        <v>974</v>
      </c>
      <c r="G10" s="17" t="s">
        <v>12</v>
      </c>
      <c r="H10" s="17" t="s">
        <v>13</v>
      </c>
      <c r="I10" s="15">
        <v>1</v>
      </c>
      <c r="J10" s="15">
        <v>2845</v>
      </c>
      <c r="K10" s="15">
        <v>242</v>
      </c>
      <c r="L10" s="34">
        <v>27</v>
      </c>
      <c r="M10" s="34">
        <v>27</v>
      </c>
      <c r="N10" s="36">
        <v>30</v>
      </c>
      <c r="O10" s="35">
        <v>30</v>
      </c>
      <c r="P10" s="35">
        <v>30</v>
      </c>
    </row>
    <row r="11" spans="1:16" ht="15.75">
      <c r="A11" s="73"/>
      <c r="B11" s="53"/>
      <c r="C11" s="76"/>
      <c r="D11" s="76"/>
      <c r="E11" s="73"/>
      <c r="F11" s="23">
        <v>974</v>
      </c>
      <c r="G11" s="17" t="s">
        <v>12</v>
      </c>
      <c r="H11" s="17" t="s">
        <v>13</v>
      </c>
      <c r="I11" s="15">
        <v>1</v>
      </c>
      <c r="J11" s="15">
        <v>2845</v>
      </c>
      <c r="K11" s="15">
        <v>244</v>
      </c>
      <c r="L11" s="34">
        <v>2094</v>
      </c>
      <c r="M11" s="34">
        <v>2094</v>
      </c>
      <c r="N11" s="36">
        <v>2178</v>
      </c>
      <c r="O11" s="35">
        <v>2178</v>
      </c>
      <c r="P11" s="35">
        <v>2178</v>
      </c>
    </row>
    <row r="12" spans="1:16" ht="15.75">
      <c r="A12" s="73"/>
      <c r="B12" s="53"/>
      <c r="C12" s="76"/>
      <c r="D12" s="76"/>
      <c r="E12" s="73"/>
      <c r="F12" s="23">
        <v>974</v>
      </c>
      <c r="G12" s="17" t="s">
        <v>12</v>
      </c>
      <c r="H12" s="17" t="s">
        <v>13</v>
      </c>
      <c r="I12" s="15">
        <v>1</v>
      </c>
      <c r="J12" s="15">
        <v>2845</v>
      </c>
      <c r="K12" s="15">
        <v>611</v>
      </c>
      <c r="L12" s="34">
        <f>443393-348526</f>
        <v>94867</v>
      </c>
      <c r="M12" s="34">
        <v>94867</v>
      </c>
      <c r="N12" s="36">
        <v>104354</v>
      </c>
      <c r="O12" s="35">
        <v>104354</v>
      </c>
      <c r="P12" s="35">
        <v>104354</v>
      </c>
    </row>
    <row r="13" spans="1:16" ht="15.75">
      <c r="A13" s="73"/>
      <c r="B13" s="53"/>
      <c r="C13" s="76"/>
      <c r="D13" s="76"/>
      <c r="E13" s="73"/>
      <c r="F13" s="23">
        <v>974</v>
      </c>
      <c r="G13" s="17" t="s">
        <v>12</v>
      </c>
      <c r="H13" s="17" t="s">
        <v>13</v>
      </c>
      <c r="I13" s="15">
        <v>1</v>
      </c>
      <c r="J13" s="15">
        <v>2845</v>
      </c>
      <c r="K13" s="15">
        <v>851</v>
      </c>
      <c r="L13" s="34">
        <v>75</v>
      </c>
      <c r="M13" s="34">
        <v>75</v>
      </c>
      <c r="N13" s="36">
        <v>83</v>
      </c>
      <c r="O13" s="35">
        <v>83</v>
      </c>
      <c r="P13" s="35">
        <v>83</v>
      </c>
    </row>
    <row r="14" spans="1:16" ht="15.75">
      <c r="A14" s="73"/>
      <c r="B14" s="53"/>
      <c r="C14" s="76"/>
      <c r="D14" s="76"/>
      <c r="E14" s="73"/>
      <c r="F14" s="23">
        <v>974</v>
      </c>
      <c r="G14" s="17" t="s">
        <v>12</v>
      </c>
      <c r="H14" s="17" t="s">
        <v>13</v>
      </c>
      <c r="I14" s="15">
        <v>1</v>
      </c>
      <c r="J14" s="15">
        <v>2846</v>
      </c>
      <c r="K14" s="15">
        <v>244</v>
      </c>
      <c r="L14" s="34">
        <v>380</v>
      </c>
      <c r="M14" s="34">
        <v>380</v>
      </c>
      <c r="N14" s="36">
        <v>418</v>
      </c>
      <c r="O14" s="35">
        <v>418</v>
      </c>
      <c r="P14" s="35">
        <v>418</v>
      </c>
    </row>
    <row r="15" spans="1:16" ht="15.75">
      <c r="A15" s="73"/>
      <c r="B15" s="53"/>
      <c r="C15" s="76"/>
      <c r="D15" s="76"/>
      <c r="E15" s="73"/>
      <c r="F15" s="23">
        <v>974</v>
      </c>
      <c r="G15" s="17" t="s">
        <v>12</v>
      </c>
      <c r="H15" s="17" t="s">
        <v>13</v>
      </c>
      <c r="I15" s="15">
        <v>1</v>
      </c>
      <c r="J15" s="15">
        <v>2846</v>
      </c>
      <c r="K15" s="15">
        <v>611</v>
      </c>
      <c r="L15" s="34">
        <v>38563</v>
      </c>
      <c r="M15" s="34">
        <v>38563</v>
      </c>
      <c r="N15" s="36">
        <v>42420</v>
      </c>
      <c r="O15" s="35">
        <v>42420</v>
      </c>
      <c r="P15" s="35">
        <v>42420</v>
      </c>
    </row>
    <row r="16" spans="1:16" ht="15.75">
      <c r="A16" s="73"/>
      <c r="B16" s="53"/>
      <c r="C16" s="76"/>
      <c r="D16" s="76"/>
      <c r="E16" s="73"/>
      <c r="F16" s="23">
        <v>974</v>
      </c>
      <c r="G16" s="17" t="s">
        <v>12</v>
      </c>
      <c r="H16" s="17" t="s">
        <v>13</v>
      </c>
      <c r="I16" s="15">
        <v>1</v>
      </c>
      <c r="J16" s="15">
        <v>7010</v>
      </c>
      <c r="K16" s="15">
        <v>321</v>
      </c>
      <c r="L16" s="34">
        <v>642</v>
      </c>
      <c r="M16" s="34">
        <v>642</v>
      </c>
      <c r="N16" s="36">
        <v>706</v>
      </c>
      <c r="O16" s="35">
        <v>706</v>
      </c>
      <c r="P16" s="35">
        <v>706</v>
      </c>
    </row>
    <row r="17" spans="1:16" ht="15.75">
      <c r="A17" s="73"/>
      <c r="B17" s="53"/>
      <c r="C17" s="76"/>
      <c r="D17" s="76"/>
      <c r="E17" s="73"/>
      <c r="F17" s="23">
        <v>974</v>
      </c>
      <c r="G17" s="17" t="s">
        <v>12</v>
      </c>
      <c r="H17" s="17" t="s">
        <v>13</v>
      </c>
      <c r="I17" s="15">
        <v>1</v>
      </c>
      <c r="J17" s="15">
        <v>7086</v>
      </c>
      <c r="K17" s="15">
        <v>111</v>
      </c>
      <c r="L17" s="34">
        <v>5371</v>
      </c>
      <c r="M17" s="34">
        <v>5371</v>
      </c>
      <c r="N17" s="36">
        <v>5908</v>
      </c>
      <c r="O17" s="35">
        <v>5908</v>
      </c>
      <c r="P17" s="35">
        <v>5908</v>
      </c>
    </row>
    <row r="18" spans="1:16" ht="15.75">
      <c r="A18" s="73"/>
      <c r="B18" s="53"/>
      <c r="C18" s="76"/>
      <c r="D18" s="76"/>
      <c r="E18" s="73"/>
      <c r="F18" s="23">
        <v>974</v>
      </c>
      <c r="G18" s="17" t="s">
        <v>12</v>
      </c>
      <c r="H18" s="17" t="s">
        <v>13</v>
      </c>
      <c r="I18" s="15">
        <v>1</v>
      </c>
      <c r="J18" s="15">
        <v>7086</v>
      </c>
      <c r="K18" s="15">
        <v>111</v>
      </c>
      <c r="L18" s="34">
        <v>1621</v>
      </c>
      <c r="M18" s="34">
        <v>1621</v>
      </c>
      <c r="N18" s="36">
        <v>1783</v>
      </c>
      <c r="O18" s="35">
        <v>1783</v>
      </c>
      <c r="P18" s="35">
        <v>1783</v>
      </c>
    </row>
    <row r="19" spans="1:16" ht="15.75">
      <c r="A19" s="73"/>
      <c r="B19" s="53"/>
      <c r="C19" s="76"/>
      <c r="D19" s="76"/>
      <c r="E19" s="73"/>
      <c r="F19" s="23">
        <v>974</v>
      </c>
      <c r="G19" s="17" t="s">
        <v>12</v>
      </c>
      <c r="H19" s="17" t="s">
        <v>13</v>
      </c>
      <c r="I19" s="15">
        <v>1</v>
      </c>
      <c r="J19" s="15">
        <v>7086</v>
      </c>
      <c r="K19" s="15">
        <v>112</v>
      </c>
      <c r="L19" s="34">
        <v>3</v>
      </c>
      <c r="M19" s="34">
        <v>3</v>
      </c>
      <c r="N19" s="36">
        <v>3</v>
      </c>
      <c r="O19" s="35">
        <v>3</v>
      </c>
      <c r="P19" s="35">
        <v>3</v>
      </c>
    </row>
    <row r="20" spans="1:16" ht="48.75" customHeight="1">
      <c r="A20" s="73"/>
      <c r="B20" s="54"/>
      <c r="C20" s="77"/>
      <c r="D20" s="77"/>
      <c r="E20" s="74"/>
      <c r="F20" s="23">
        <v>974</v>
      </c>
      <c r="G20" s="17" t="s">
        <v>12</v>
      </c>
      <c r="H20" s="17" t="s">
        <v>13</v>
      </c>
      <c r="I20" s="15">
        <v>1</v>
      </c>
      <c r="J20" s="15">
        <v>7086</v>
      </c>
      <c r="K20" s="15">
        <v>611</v>
      </c>
      <c r="L20" s="34">
        <f>348526+150000</f>
        <v>498526</v>
      </c>
      <c r="M20" s="34">
        <f>348526+150000</f>
        <v>498526</v>
      </c>
      <c r="N20" s="36">
        <v>548379</v>
      </c>
      <c r="O20" s="33">
        <v>548379</v>
      </c>
      <c r="P20" s="33">
        <v>548379</v>
      </c>
    </row>
    <row r="21" spans="1:16" ht="22.5" customHeight="1">
      <c r="A21" s="55" t="s">
        <v>24</v>
      </c>
      <c r="B21" s="75" t="s">
        <v>68</v>
      </c>
      <c r="C21" s="75">
        <v>2014</v>
      </c>
      <c r="D21" s="75">
        <v>2018</v>
      </c>
      <c r="E21" s="72" t="s">
        <v>66</v>
      </c>
      <c r="F21" s="15"/>
      <c r="G21" s="15"/>
      <c r="H21" s="17"/>
      <c r="I21" s="15"/>
      <c r="J21" s="15"/>
      <c r="K21" s="15"/>
      <c r="L21" s="34">
        <f>L22+L24+L25+L26+L27+L28+L29+L23</f>
        <v>603226</v>
      </c>
      <c r="M21" s="34">
        <f>M22+M24+M25+M26+M27+M28+M29+M23</f>
        <v>603226</v>
      </c>
      <c r="N21" s="34">
        <v>663424</v>
      </c>
      <c r="O21" s="35">
        <v>663424</v>
      </c>
      <c r="P21" s="35">
        <v>663424</v>
      </c>
    </row>
    <row r="22" spans="1:16" ht="15.75" customHeight="1">
      <c r="A22" s="55"/>
      <c r="B22" s="76"/>
      <c r="C22" s="76"/>
      <c r="D22" s="76"/>
      <c r="E22" s="73"/>
      <c r="F22" s="15">
        <v>974</v>
      </c>
      <c r="G22" s="17" t="s">
        <v>12</v>
      </c>
      <c r="H22" s="17" t="s">
        <v>13</v>
      </c>
      <c r="I22" s="15">
        <v>1</v>
      </c>
      <c r="J22" s="15">
        <v>2845</v>
      </c>
      <c r="K22" s="15">
        <v>242</v>
      </c>
      <c r="L22" s="34">
        <v>27</v>
      </c>
      <c r="M22" s="34">
        <v>27</v>
      </c>
      <c r="N22" s="36">
        <v>30</v>
      </c>
      <c r="O22" s="35">
        <v>30</v>
      </c>
      <c r="P22" s="35">
        <v>30</v>
      </c>
    </row>
    <row r="23" spans="1:16" ht="15.75" customHeight="1">
      <c r="A23" s="55"/>
      <c r="B23" s="76"/>
      <c r="C23" s="76"/>
      <c r="D23" s="76"/>
      <c r="E23" s="73"/>
      <c r="F23" s="15">
        <v>974</v>
      </c>
      <c r="G23" s="17" t="s">
        <v>12</v>
      </c>
      <c r="H23" s="17" t="s">
        <v>13</v>
      </c>
      <c r="I23" s="15">
        <v>1</v>
      </c>
      <c r="J23" s="15">
        <v>2845</v>
      </c>
      <c r="K23" s="15">
        <v>244</v>
      </c>
      <c r="L23" s="34">
        <v>2094</v>
      </c>
      <c r="M23" s="34">
        <v>2094</v>
      </c>
      <c r="N23" s="36">
        <v>2178</v>
      </c>
      <c r="O23" s="35">
        <v>2178</v>
      </c>
      <c r="P23" s="35">
        <v>2178</v>
      </c>
    </row>
    <row r="24" spans="1:16" ht="15.75" customHeight="1">
      <c r="A24" s="55"/>
      <c r="B24" s="76"/>
      <c r="C24" s="76"/>
      <c r="D24" s="76"/>
      <c r="E24" s="73"/>
      <c r="F24" s="15">
        <v>974</v>
      </c>
      <c r="G24" s="17" t="s">
        <v>12</v>
      </c>
      <c r="H24" s="17" t="s">
        <v>13</v>
      </c>
      <c r="I24" s="15">
        <v>1</v>
      </c>
      <c r="J24" s="15">
        <v>2845</v>
      </c>
      <c r="K24" s="15">
        <v>611</v>
      </c>
      <c r="L24" s="34">
        <f>443393-348526</f>
        <v>94867</v>
      </c>
      <c r="M24" s="34">
        <v>94867</v>
      </c>
      <c r="N24" s="36">
        <v>104354</v>
      </c>
      <c r="O24" s="35">
        <v>104354</v>
      </c>
      <c r="P24" s="35">
        <v>104354</v>
      </c>
    </row>
    <row r="25" spans="1:16" ht="15.75" customHeight="1">
      <c r="A25" s="55"/>
      <c r="B25" s="76"/>
      <c r="C25" s="76"/>
      <c r="D25" s="76"/>
      <c r="E25" s="73"/>
      <c r="F25" s="15">
        <v>974</v>
      </c>
      <c r="G25" s="17" t="s">
        <v>12</v>
      </c>
      <c r="H25" s="17" t="s">
        <v>13</v>
      </c>
      <c r="I25" s="15">
        <v>1</v>
      </c>
      <c r="J25" s="15">
        <v>2845</v>
      </c>
      <c r="K25" s="15">
        <v>851</v>
      </c>
      <c r="L25" s="34">
        <v>75</v>
      </c>
      <c r="M25" s="34">
        <v>75</v>
      </c>
      <c r="N25" s="36">
        <v>83</v>
      </c>
      <c r="O25" s="35">
        <v>83</v>
      </c>
      <c r="P25" s="35">
        <v>83</v>
      </c>
    </row>
    <row r="26" spans="1:16" ht="15.75" customHeight="1">
      <c r="A26" s="55"/>
      <c r="B26" s="76"/>
      <c r="C26" s="76"/>
      <c r="D26" s="76"/>
      <c r="E26" s="73"/>
      <c r="F26" s="15">
        <v>974</v>
      </c>
      <c r="G26" s="17" t="s">
        <v>12</v>
      </c>
      <c r="H26" s="17" t="s">
        <v>13</v>
      </c>
      <c r="I26" s="15">
        <v>1</v>
      </c>
      <c r="J26" s="15">
        <v>7010</v>
      </c>
      <c r="K26" s="15">
        <v>321</v>
      </c>
      <c r="L26" s="34">
        <v>642</v>
      </c>
      <c r="M26" s="34">
        <v>642</v>
      </c>
      <c r="N26" s="36">
        <v>706</v>
      </c>
      <c r="O26" s="35">
        <v>706</v>
      </c>
      <c r="P26" s="35">
        <v>706</v>
      </c>
    </row>
    <row r="27" spans="1:16" ht="15.75" customHeight="1">
      <c r="A27" s="55"/>
      <c r="B27" s="76"/>
      <c r="C27" s="76"/>
      <c r="D27" s="76"/>
      <c r="E27" s="73"/>
      <c r="F27" s="15">
        <v>974</v>
      </c>
      <c r="G27" s="17" t="s">
        <v>12</v>
      </c>
      <c r="H27" s="17" t="s">
        <v>13</v>
      </c>
      <c r="I27" s="15">
        <v>1</v>
      </c>
      <c r="J27" s="15">
        <v>7086</v>
      </c>
      <c r="K27" s="15">
        <v>111</v>
      </c>
      <c r="L27" s="34">
        <v>6992</v>
      </c>
      <c r="M27" s="34">
        <v>6992</v>
      </c>
      <c r="N27" s="36">
        <v>7691</v>
      </c>
      <c r="O27" s="35">
        <v>7691</v>
      </c>
      <c r="P27" s="35">
        <v>7691</v>
      </c>
    </row>
    <row r="28" spans="1:16" ht="15.75" customHeight="1">
      <c r="A28" s="55"/>
      <c r="B28" s="76"/>
      <c r="C28" s="76"/>
      <c r="D28" s="76"/>
      <c r="E28" s="73"/>
      <c r="F28" s="15">
        <v>974</v>
      </c>
      <c r="G28" s="17" t="s">
        <v>12</v>
      </c>
      <c r="H28" s="17" t="s">
        <v>13</v>
      </c>
      <c r="I28" s="15">
        <v>1</v>
      </c>
      <c r="J28" s="15">
        <v>7086</v>
      </c>
      <c r="K28" s="15">
        <v>112</v>
      </c>
      <c r="L28" s="34">
        <v>3</v>
      </c>
      <c r="M28" s="34">
        <v>3</v>
      </c>
      <c r="N28" s="36">
        <v>3</v>
      </c>
      <c r="O28" s="35">
        <v>3</v>
      </c>
      <c r="P28" s="35">
        <v>3</v>
      </c>
    </row>
    <row r="29" spans="1:16" ht="102.75" customHeight="1">
      <c r="A29" s="55"/>
      <c r="B29" s="77"/>
      <c r="C29" s="77"/>
      <c r="D29" s="77"/>
      <c r="E29" s="74"/>
      <c r="F29" s="46">
        <v>974</v>
      </c>
      <c r="G29" s="47" t="s">
        <v>12</v>
      </c>
      <c r="H29" s="47" t="s">
        <v>13</v>
      </c>
      <c r="I29" s="46">
        <v>1</v>
      </c>
      <c r="J29" s="46">
        <v>7086</v>
      </c>
      <c r="K29" s="46">
        <v>611</v>
      </c>
      <c r="L29" s="46">
        <f>348526+150000</f>
        <v>498526</v>
      </c>
      <c r="M29" s="46">
        <f>348526+150000</f>
        <v>498526</v>
      </c>
      <c r="N29" s="48">
        <v>548379</v>
      </c>
      <c r="O29" s="49">
        <v>548379</v>
      </c>
      <c r="P29" s="49">
        <v>548379</v>
      </c>
    </row>
    <row r="30" spans="1:16" ht="21" customHeight="1">
      <c r="A30" s="72" t="s">
        <v>75</v>
      </c>
      <c r="B30" s="75" t="s">
        <v>68</v>
      </c>
      <c r="C30" s="75">
        <v>2014</v>
      </c>
      <c r="D30" s="75">
        <v>2018</v>
      </c>
      <c r="E30" s="72" t="s">
        <v>67</v>
      </c>
      <c r="F30" s="15"/>
      <c r="G30" s="15"/>
      <c r="H30" s="17"/>
      <c r="I30" s="15"/>
      <c r="J30" s="15"/>
      <c r="K30" s="15"/>
      <c r="L30" s="34">
        <f>L31+L32</f>
        <v>38943</v>
      </c>
      <c r="M30" s="34">
        <f>M31+M32</f>
        <v>38943</v>
      </c>
      <c r="N30" s="34">
        <v>42838</v>
      </c>
      <c r="O30" s="35">
        <v>42838</v>
      </c>
      <c r="P30" s="35">
        <v>42838</v>
      </c>
    </row>
    <row r="31" spans="1:16" ht="16.5" customHeight="1">
      <c r="A31" s="73"/>
      <c r="B31" s="76"/>
      <c r="C31" s="76"/>
      <c r="D31" s="76"/>
      <c r="E31" s="73"/>
      <c r="F31" s="15">
        <v>974</v>
      </c>
      <c r="G31" s="17" t="s">
        <v>12</v>
      </c>
      <c r="H31" s="17" t="s">
        <v>13</v>
      </c>
      <c r="I31" s="15">
        <v>1</v>
      </c>
      <c r="J31" s="15">
        <v>2846</v>
      </c>
      <c r="K31" s="15">
        <v>244</v>
      </c>
      <c r="L31" s="34">
        <v>380</v>
      </c>
      <c r="M31" s="34">
        <v>380</v>
      </c>
      <c r="N31" s="34">
        <v>418</v>
      </c>
      <c r="O31" s="35">
        <v>418</v>
      </c>
      <c r="P31" s="35">
        <v>418</v>
      </c>
    </row>
    <row r="32" spans="1:16" ht="111" customHeight="1">
      <c r="A32" s="74"/>
      <c r="B32" s="77"/>
      <c r="C32" s="77"/>
      <c r="D32" s="77"/>
      <c r="E32" s="74"/>
      <c r="F32" s="46">
        <v>974</v>
      </c>
      <c r="G32" s="47" t="s">
        <v>12</v>
      </c>
      <c r="H32" s="47" t="s">
        <v>13</v>
      </c>
      <c r="I32" s="46">
        <v>1</v>
      </c>
      <c r="J32" s="46">
        <v>2846</v>
      </c>
      <c r="K32" s="46">
        <v>612</v>
      </c>
      <c r="L32" s="46">
        <f>38563</f>
        <v>38563</v>
      </c>
      <c r="M32" s="46">
        <f>38563</f>
        <v>38563</v>
      </c>
      <c r="N32" s="48">
        <v>42420</v>
      </c>
      <c r="O32" s="49">
        <v>42420</v>
      </c>
      <c r="P32" s="49">
        <v>42420</v>
      </c>
    </row>
    <row r="33" spans="1:16" ht="20.25" customHeight="1">
      <c r="A33" s="72" t="s">
        <v>26</v>
      </c>
      <c r="B33" s="75" t="s">
        <v>41</v>
      </c>
      <c r="C33" s="75">
        <v>2014</v>
      </c>
      <c r="D33" s="75">
        <v>2018</v>
      </c>
      <c r="E33" s="72" t="s">
        <v>49</v>
      </c>
      <c r="F33" s="56"/>
      <c r="G33" s="56"/>
      <c r="H33" s="56"/>
      <c r="I33" s="56"/>
      <c r="J33" s="56"/>
      <c r="K33" s="56"/>
      <c r="L33" s="57">
        <f>L35+L36+L37+L38+L39+L40+L41+L42+L43+L44+L45+L46+L47+L48+L49+L50+L51+L52</f>
        <v>656149</v>
      </c>
      <c r="M33" s="57">
        <f>M35+M36+M37+M38+M39+M40+M41+M42+M43+M44+M45+M46+M47+M48+M49+M50+M51+M52</f>
        <v>650300</v>
      </c>
      <c r="N33" s="57">
        <v>713209</v>
      </c>
      <c r="O33" s="38">
        <v>713209</v>
      </c>
      <c r="P33" s="35">
        <v>713209</v>
      </c>
    </row>
    <row r="34" spans="1:16" ht="15.75" customHeight="1" hidden="1" thickBot="1">
      <c r="A34" s="73"/>
      <c r="B34" s="76"/>
      <c r="C34" s="76"/>
      <c r="D34" s="76"/>
      <c r="E34" s="73"/>
      <c r="F34" s="56"/>
      <c r="G34" s="56"/>
      <c r="H34" s="56"/>
      <c r="I34" s="56"/>
      <c r="J34" s="56"/>
      <c r="K34" s="56"/>
      <c r="L34" s="57"/>
      <c r="M34" s="57"/>
      <c r="N34" s="57"/>
      <c r="O34" s="35"/>
      <c r="P34" s="35"/>
    </row>
    <row r="35" spans="1:16" ht="15.75" customHeight="1">
      <c r="A35" s="73"/>
      <c r="B35" s="76"/>
      <c r="C35" s="76"/>
      <c r="D35" s="76"/>
      <c r="E35" s="73"/>
      <c r="F35" s="15">
        <v>974</v>
      </c>
      <c r="G35" s="25" t="s">
        <v>14</v>
      </c>
      <c r="H35" s="17" t="s">
        <v>13</v>
      </c>
      <c r="I35" s="15">
        <v>2</v>
      </c>
      <c r="J35" s="15">
        <v>2846</v>
      </c>
      <c r="K35" s="15">
        <v>612</v>
      </c>
      <c r="L35" s="39">
        <v>16440</v>
      </c>
      <c r="M35" s="39">
        <v>7729</v>
      </c>
      <c r="N35" s="39">
        <v>7756</v>
      </c>
      <c r="O35" s="35">
        <v>7756</v>
      </c>
      <c r="P35" s="35">
        <v>7756</v>
      </c>
    </row>
    <row r="36" spans="1:16" ht="15.75" customHeight="1">
      <c r="A36" s="73"/>
      <c r="B36" s="76"/>
      <c r="C36" s="76"/>
      <c r="D36" s="76"/>
      <c r="E36" s="73"/>
      <c r="F36" s="15">
        <v>974</v>
      </c>
      <c r="G36" s="25" t="s">
        <v>14</v>
      </c>
      <c r="H36" s="17" t="s">
        <v>13</v>
      </c>
      <c r="I36" s="15">
        <v>2</v>
      </c>
      <c r="J36" s="15">
        <v>2846</v>
      </c>
      <c r="K36" s="15">
        <v>622</v>
      </c>
      <c r="L36" s="40">
        <v>1854</v>
      </c>
      <c r="M36" s="40">
        <v>886</v>
      </c>
      <c r="N36" s="32">
        <v>891</v>
      </c>
      <c r="O36" s="35">
        <v>891</v>
      </c>
      <c r="P36" s="35">
        <v>891</v>
      </c>
    </row>
    <row r="37" spans="1:16" ht="15.75" customHeight="1">
      <c r="A37" s="73"/>
      <c r="B37" s="76"/>
      <c r="C37" s="76"/>
      <c r="D37" s="76"/>
      <c r="E37" s="73"/>
      <c r="F37" s="15">
        <v>974</v>
      </c>
      <c r="G37" s="25" t="s">
        <v>14</v>
      </c>
      <c r="H37" s="17" t="s">
        <v>13</v>
      </c>
      <c r="I37" s="15">
        <v>2</v>
      </c>
      <c r="J37" s="15">
        <v>2985</v>
      </c>
      <c r="K37" s="15">
        <v>112</v>
      </c>
      <c r="L37" s="34">
        <v>3</v>
      </c>
      <c r="M37" s="34">
        <v>3</v>
      </c>
      <c r="N37" s="34">
        <v>4</v>
      </c>
      <c r="O37" s="35">
        <v>4</v>
      </c>
      <c r="P37" s="35">
        <v>4</v>
      </c>
    </row>
    <row r="38" spans="1:16" ht="15.75" customHeight="1">
      <c r="A38" s="73"/>
      <c r="B38" s="76"/>
      <c r="C38" s="76"/>
      <c r="D38" s="76"/>
      <c r="E38" s="73"/>
      <c r="F38" s="15">
        <v>974</v>
      </c>
      <c r="G38" s="25" t="s">
        <v>14</v>
      </c>
      <c r="H38" s="17" t="s">
        <v>13</v>
      </c>
      <c r="I38" s="15">
        <v>2</v>
      </c>
      <c r="J38" s="15">
        <v>2985</v>
      </c>
      <c r="K38" s="15">
        <v>242</v>
      </c>
      <c r="L38" s="34">
        <v>45</v>
      </c>
      <c r="M38" s="34">
        <v>45</v>
      </c>
      <c r="N38" s="36">
        <v>50</v>
      </c>
      <c r="O38" s="35">
        <v>50</v>
      </c>
      <c r="P38" s="35">
        <v>50</v>
      </c>
    </row>
    <row r="39" spans="1:16" ht="15.75" customHeight="1">
      <c r="A39" s="73"/>
      <c r="B39" s="76"/>
      <c r="C39" s="76"/>
      <c r="D39" s="76"/>
      <c r="E39" s="73"/>
      <c r="F39" s="15">
        <v>974</v>
      </c>
      <c r="G39" s="25" t="s">
        <v>14</v>
      </c>
      <c r="H39" s="17" t="s">
        <v>13</v>
      </c>
      <c r="I39" s="15">
        <v>2</v>
      </c>
      <c r="J39" s="15">
        <v>2985</v>
      </c>
      <c r="K39" s="15">
        <v>244</v>
      </c>
      <c r="L39" s="34">
        <v>623</v>
      </c>
      <c r="M39" s="34">
        <v>623</v>
      </c>
      <c r="N39" s="36">
        <v>686</v>
      </c>
      <c r="O39" s="35">
        <v>686</v>
      </c>
      <c r="P39" s="35">
        <v>686</v>
      </c>
    </row>
    <row r="40" spans="1:16" ht="15.75" customHeight="1">
      <c r="A40" s="73"/>
      <c r="B40" s="76"/>
      <c r="C40" s="76"/>
      <c r="D40" s="76"/>
      <c r="E40" s="73"/>
      <c r="F40" s="15">
        <v>974</v>
      </c>
      <c r="G40" s="25" t="s">
        <v>14</v>
      </c>
      <c r="H40" s="17" t="s">
        <v>13</v>
      </c>
      <c r="I40" s="15">
        <v>2</v>
      </c>
      <c r="J40" s="15">
        <v>2985</v>
      </c>
      <c r="K40" s="15">
        <v>611</v>
      </c>
      <c r="L40" s="34">
        <v>86625</v>
      </c>
      <c r="M40" s="34">
        <v>86625</v>
      </c>
      <c r="N40" s="36">
        <v>95288</v>
      </c>
      <c r="O40" s="35">
        <v>95288</v>
      </c>
      <c r="P40" s="35">
        <v>95288</v>
      </c>
    </row>
    <row r="41" spans="1:16" ht="15.75" customHeight="1">
      <c r="A41" s="73"/>
      <c r="B41" s="76"/>
      <c r="C41" s="76"/>
      <c r="D41" s="76"/>
      <c r="E41" s="73"/>
      <c r="F41" s="15">
        <v>974</v>
      </c>
      <c r="G41" s="25" t="s">
        <v>14</v>
      </c>
      <c r="H41" s="17" t="s">
        <v>13</v>
      </c>
      <c r="I41" s="15">
        <v>2</v>
      </c>
      <c r="J41" s="15">
        <v>2985</v>
      </c>
      <c r="K41" s="15">
        <v>851</v>
      </c>
      <c r="L41" s="34">
        <v>120</v>
      </c>
      <c r="M41" s="34">
        <v>120</v>
      </c>
      <c r="N41" s="34">
        <v>132</v>
      </c>
      <c r="O41" s="35">
        <v>132</v>
      </c>
      <c r="P41" s="35">
        <v>132</v>
      </c>
    </row>
    <row r="42" spans="1:16" ht="15.75" customHeight="1">
      <c r="A42" s="73"/>
      <c r="B42" s="76"/>
      <c r="C42" s="76"/>
      <c r="D42" s="76"/>
      <c r="E42" s="73"/>
      <c r="F42" s="15">
        <v>974</v>
      </c>
      <c r="G42" s="25" t="s">
        <v>14</v>
      </c>
      <c r="H42" s="17" t="s">
        <v>13</v>
      </c>
      <c r="I42" s="15">
        <v>2</v>
      </c>
      <c r="J42" s="15">
        <v>7009</v>
      </c>
      <c r="K42" s="15">
        <v>111</v>
      </c>
      <c r="L42" s="34">
        <v>8028</v>
      </c>
      <c r="M42" s="34">
        <v>8028</v>
      </c>
      <c r="N42" s="36">
        <v>8831</v>
      </c>
      <c r="O42" s="35">
        <v>8831</v>
      </c>
      <c r="P42" s="35">
        <v>8831</v>
      </c>
    </row>
    <row r="43" spans="1:16" ht="15.75" customHeight="1">
      <c r="A43" s="73"/>
      <c r="B43" s="76"/>
      <c r="C43" s="76"/>
      <c r="D43" s="76"/>
      <c r="E43" s="73"/>
      <c r="F43" s="15">
        <v>974</v>
      </c>
      <c r="G43" s="25" t="s">
        <v>14</v>
      </c>
      <c r="H43" s="17" t="s">
        <v>13</v>
      </c>
      <c r="I43" s="15">
        <v>2</v>
      </c>
      <c r="J43" s="15">
        <v>7009</v>
      </c>
      <c r="K43" s="15">
        <v>611</v>
      </c>
      <c r="L43" s="34">
        <v>466616</v>
      </c>
      <c r="M43" s="34">
        <v>466616</v>
      </c>
      <c r="N43" s="36">
        <v>513278</v>
      </c>
      <c r="O43" s="35">
        <v>513278</v>
      </c>
      <c r="P43" s="35">
        <v>513278</v>
      </c>
    </row>
    <row r="44" spans="1:16" ht="15.75" customHeight="1">
      <c r="A44" s="73"/>
      <c r="B44" s="76"/>
      <c r="C44" s="76"/>
      <c r="D44" s="76"/>
      <c r="E44" s="73"/>
      <c r="F44" s="15">
        <v>974</v>
      </c>
      <c r="G44" s="25" t="s">
        <v>14</v>
      </c>
      <c r="H44" s="17" t="s">
        <v>13</v>
      </c>
      <c r="I44" s="15">
        <v>2</v>
      </c>
      <c r="J44" s="15">
        <v>7009</v>
      </c>
      <c r="K44" s="15">
        <v>621</v>
      </c>
      <c r="L44" s="34">
        <v>46187</v>
      </c>
      <c r="M44" s="34">
        <v>46187</v>
      </c>
      <c r="N44" s="36">
        <v>50806</v>
      </c>
      <c r="O44" s="35">
        <v>50806</v>
      </c>
      <c r="P44" s="35">
        <v>50806</v>
      </c>
    </row>
    <row r="45" spans="1:16" ht="15.75" customHeight="1">
      <c r="A45" s="73"/>
      <c r="B45" s="76"/>
      <c r="C45" s="76"/>
      <c r="D45" s="76"/>
      <c r="E45" s="73"/>
      <c r="F45" s="15">
        <v>974</v>
      </c>
      <c r="G45" s="25" t="s">
        <v>14</v>
      </c>
      <c r="H45" s="17" t="s">
        <v>13</v>
      </c>
      <c r="I45" s="15">
        <v>2</v>
      </c>
      <c r="J45" s="15">
        <v>7010</v>
      </c>
      <c r="K45" s="15">
        <v>611</v>
      </c>
      <c r="L45" s="34">
        <v>1476</v>
      </c>
      <c r="M45" s="34">
        <v>1476</v>
      </c>
      <c r="N45" s="36">
        <v>1624</v>
      </c>
      <c r="O45" s="35">
        <v>1624</v>
      </c>
      <c r="P45" s="35">
        <v>1624</v>
      </c>
    </row>
    <row r="46" spans="1:16" ht="15.75" customHeight="1">
      <c r="A46" s="73"/>
      <c r="B46" s="76"/>
      <c r="C46" s="76"/>
      <c r="D46" s="76"/>
      <c r="E46" s="73"/>
      <c r="F46" s="15">
        <v>974</v>
      </c>
      <c r="G46" s="25" t="s">
        <v>14</v>
      </c>
      <c r="H46" s="17" t="s">
        <v>13</v>
      </c>
      <c r="I46" s="15">
        <v>2</v>
      </c>
      <c r="J46" s="15">
        <v>7011</v>
      </c>
      <c r="K46" s="15">
        <v>611</v>
      </c>
      <c r="L46" s="34">
        <v>4248</v>
      </c>
      <c r="M46" s="34">
        <v>4248</v>
      </c>
      <c r="N46" s="36">
        <v>4673</v>
      </c>
      <c r="O46" s="35">
        <v>4673</v>
      </c>
      <c r="P46" s="35">
        <v>4673</v>
      </c>
    </row>
    <row r="47" spans="1:16" ht="15.75" customHeight="1">
      <c r="A47" s="73"/>
      <c r="B47" s="76"/>
      <c r="C47" s="76"/>
      <c r="D47" s="76"/>
      <c r="E47" s="73"/>
      <c r="F47" s="15">
        <v>974</v>
      </c>
      <c r="G47" s="25" t="s">
        <v>14</v>
      </c>
      <c r="H47" s="17" t="s">
        <v>13</v>
      </c>
      <c r="I47" s="15">
        <v>2</v>
      </c>
      <c r="J47" s="15">
        <v>7011</v>
      </c>
      <c r="K47" s="15">
        <v>612</v>
      </c>
      <c r="L47" s="34">
        <v>406</v>
      </c>
      <c r="M47" s="34">
        <v>406</v>
      </c>
      <c r="N47" s="36">
        <v>447</v>
      </c>
      <c r="O47" s="35">
        <v>447</v>
      </c>
      <c r="P47" s="35">
        <v>447</v>
      </c>
    </row>
    <row r="48" spans="1:16" ht="15.75" customHeight="1">
      <c r="A48" s="73"/>
      <c r="B48" s="76"/>
      <c r="C48" s="76"/>
      <c r="D48" s="76"/>
      <c r="E48" s="73"/>
      <c r="F48" s="15">
        <v>974</v>
      </c>
      <c r="G48" s="25" t="s">
        <v>14</v>
      </c>
      <c r="H48" s="17" t="s">
        <v>13</v>
      </c>
      <c r="I48" s="15">
        <v>2</v>
      </c>
      <c r="J48" s="15">
        <v>7019</v>
      </c>
      <c r="K48" s="15">
        <v>611</v>
      </c>
      <c r="L48" s="34">
        <v>5192</v>
      </c>
      <c r="M48" s="34">
        <v>5192</v>
      </c>
      <c r="N48" s="36">
        <v>5711</v>
      </c>
      <c r="O48" s="35">
        <v>5711</v>
      </c>
      <c r="P48" s="35">
        <v>5711</v>
      </c>
    </row>
    <row r="49" spans="1:16" ht="15.75" customHeight="1">
      <c r="A49" s="73"/>
      <c r="B49" s="76"/>
      <c r="C49" s="76"/>
      <c r="D49" s="76"/>
      <c r="E49" s="73"/>
      <c r="F49" s="15">
        <v>974</v>
      </c>
      <c r="G49" s="25" t="s">
        <v>14</v>
      </c>
      <c r="H49" s="17" t="s">
        <v>13</v>
      </c>
      <c r="I49" s="15">
        <v>2</v>
      </c>
      <c r="J49" s="15">
        <v>7019</v>
      </c>
      <c r="K49" s="15">
        <v>612</v>
      </c>
      <c r="L49" s="34">
        <v>354</v>
      </c>
      <c r="M49" s="34">
        <v>354</v>
      </c>
      <c r="N49" s="36">
        <v>389</v>
      </c>
      <c r="O49" s="35">
        <v>389</v>
      </c>
      <c r="P49" s="35">
        <v>389</v>
      </c>
    </row>
    <row r="50" spans="1:16" ht="15.75" customHeight="1">
      <c r="A50" s="73"/>
      <c r="B50" s="76"/>
      <c r="C50" s="76"/>
      <c r="D50" s="76"/>
      <c r="E50" s="73"/>
      <c r="F50" s="15">
        <v>974</v>
      </c>
      <c r="G50" s="17" t="s">
        <v>14</v>
      </c>
      <c r="H50" s="25" t="s">
        <v>13</v>
      </c>
      <c r="I50" s="25" t="s">
        <v>15</v>
      </c>
      <c r="J50" s="15">
        <v>4907</v>
      </c>
      <c r="K50" s="15">
        <v>612</v>
      </c>
      <c r="L50" s="34">
        <v>9120</v>
      </c>
      <c r="M50" s="34">
        <v>12950</v>
      </c>
      <c r="N50" s="34">
        <v>12950</v>
      </c>
      <c r="O50" s="35">
        <v>12950</v>
      </c>
      <c r="P50" s="35">
        <v>12950</v>
      </c>
    </row>
    <row r="51" spans="1:16" ht="15.75" customHeight="1">
      <c r="A51" s="73"/>
      <c r="B51" s="76"/>
      <c r="C51" s="76"/>
      <c r="D51" s="76"/>
      <c r="E51" s="73"/>
      <c r="F51" s="15">
        <v>974</v>
      </c>
      <c r="G51" s="17" t="s">
        <v>14</v>
      </c>
      <c r="H51" s="25" t="s">
        <v>13</v>
      </c>
      <c r="I51" s="25" t="s">
        <v>15</v>
      </c>
      <c r="J51" s="15">
        <v>4911</v>
      </c>
      <c r="K51" s="15">
        <v>612</v>
      </c>
      <c r="L51" s="34">
        <v>8582</v>
      </c>
      <c r="M51" s="34">
        <v>8582</v>
      </c>
      <c r="N51" s="36">
        <v>9440</v>
      </c>
      <c r="O51" s="35">
        <v>9440</v>
      </c>
      <c r="P51" s="35">
        <v>9440</v>
      </c>
    </row>
    <row r="52" spans="1:16" ht="15.75" customHeight="1">
      <c r="A52" s="74"/>
      <c r="B52" s="77"/>
      <c r="C52" s="77"/>
      <c r="D52" s="77"/>
      <c r="E52" s="74"/>
      <c r="F52" s="15">
        <v>974</v>
      </c>
      <c r="G52" s="17" t="s">
        <v>14</v>
      </c>
      <c r="H52" s="25" t="s">
        <v>13</v>
      </c>
      <c r="I52" s="25" t="s">
        <v>15</v>
      </c>
      <c r="J52" s="15">
        <v>4911</v>
      </c>
      <c r="K52" s="15">
        <v>622</v>
      </c>
      <c r="L52" s="34">
        <v>230</v>
      </c>
      <c r="M52" s="34">
        <v>230</v>
      </c>
      <c r="N52" s="34">
        <v>253.00000000000003</v>
      </c>
      <c r="O52" s="35">
        <v>253.00000000000003</v>
      </c>
      <c r="P52" s="35">
        <v>253.00000000000003</v>
      </c>
    </row>
    <row r="53" spans="1:16" ht="16.5" customHeight="1">
      <c r="A53" s="55" t="s">
        <v>27</v>
      </c>
      <c r="B53" s="75" t="s">
        <v>42</v>
      </c>
      <c r="C53" s="75">
        <v>2014</v>
      </c>
      <c r="D53" s="75">
        <v>2018</v>
      </c>
      <c r="E53" s="72" t="s">
        <v>43</v>
      </c>
      <c r="F53" s="15"/>
      <c r="G53" s="15"/>
      <c r="H53" s="15"/>
      <c r="I53" s="15"/>
      <c r="J53" s="15"/>
      <c r="K53" s="15"/>
      <c r="L53" s="34">
        <f>L54+L55+L56+L57+L58+L59+L60+L61+L62+L63+L64+L66+L65</f>
        <v>619923</v>
      </c>
      <c r="M53" s="34">
        <f>M54+M55+M56+M57+M58+M59+M60+M61+M62+M63+M64+M66+M65</f>
        <v>619923</v>
      </c>
      <c r="N53" s="34">
        <v>681919</v>
      </c>
      <c r="O53" s="38">
        <v>681919</v>
      </c>
      <c r="P53" s="35">
        <v>681919</v>
      </c>
    </row>
    <row r="54" spans="1:16" ht="16.5" customHeight="1">
      <c r="A54" s="55"/>
      <c r="B54" s="76"/>
      <c r="C54" s="76"/>
      <c r="D54" s="76"/>
      <c r="E54" s="73"/>
      <c r="F54" s="15">
        <v>974</v>
      </c>
      <c r="G54" s="25" t="s">
        <v>14</v>
      </c>
      <c r="H54" s="17" t="s">
        <v>13</v>
      </c>
      <c r="I54" s="15">
        <v>2</v>
      </c>
      <c r="J54" s="15">
        <v>2985</v>
      </c>
      <c r="K54" s="15">
        <v>112</v>
      </c>
      <c r="L54" s="34">
        <v>3</v>
      </c>
      <c r="M54" s="34">
        <v>3</v>
      </c>
      <c r="N54" s="34">
        <v>4</v>
      </c>
      <c r="O54" s="35">
        <v>4</v>
      </c>
      <c r="P54" s="35">
        <v>4</v>
      </c>
    </row>
    <row r="55" spans="1:16" ht="16.5" customHeight="1">
      <c r="A55" s="55"/>
      <c r="B55" s="76"/>
      <c r="C55" s="76"/>
      <c r="D55" s="76"/>
      <c r="E55" s="73"/>
      <c r="F55" s="15">
        <v>974</v>
      </c>
      <c r="G55" s="25" t="s">
        <v>14</v>
      </c>
      <c r="H55" s="17" t="s">
        <v>13</v>
      </c>
      <c r="I55" s="15">
        <v>2</v>
      </c>
      <c r="J55" s="15">
        <v>2985</v>
      </c>
      <c r="K55" s="15">
        <v>242</v>
      </c>
      <c r="L55" s="34">
        <v>45</v>
      </c>
      <c r="M55" s="34">
        <v>45</v>
      </c>
      <c r="N55" s="36">
        <v>50</v>
      </c>
      <c r="O55" s="35">
        <v>50</v>
      </c>
      <c r="P55" s="35">
        <v>50</v>
      </c>
    </row>
    <row r="56" spans="1:16" ht="16.5" customHeight="1">
      <c r="A56" s="55"/>
      <c r="B56" s="76"/>
      <c r="C56" s="76"/>
      <c r="D56" s="76"/>
      <c r="E56" s="73"/>
      <c r="F56" s="15">
        <v>974</v>
      </c>
      <c r="G56" s="25" t="s">
        <v>14</v>
      </c>
      <c r="H56" s="17" t="s">
        <v>13</v>
      </c>
      <c r="I56" s="15">
        <v>2</v>
      </c>
      <c r="J56" s="15">
        <v>2985</v>
      </c>
      <c r="K56" s="15">
        <v>244</v>
      </c>
      <c r="L56" s="34">
        <v>623</v>
      </c>
      <c r="M56" s="34">
        <v>623</v>
      </c>
      <c r="N56" s="36">
        <v>686</v>
      </c>
      <c r="O56" s="35">
        <v>686</v>
      </c>
      <c r="P56" s="35">
        <v>686</v>
      </c>
    </row>
    <row r="57" spans="1:16" ht="16.5" customHeight="1">
      <c r="A57" s="55"/>
      <c r="B57" s="76"/>
      <c r="C57" s="76"/>
      <c r="D57" s="76"/>
      <c r="E57" s="73"/>
      <c r="F57" s="15">
        <v>974</v>
      </c>
      <c r="G57" s="25" t="s">
        <v>14</v>
      </c>
      <c r="H57" s="17" t="s">
        <v>13</v>
      </c>
      <c r="I57" s="15">
        <v>2</v>
      </c>
      <c r="J57" s="15">
        <v>2985</v>
      </c>
      <c r="K57" s="15">
        <v>611</v>
      </c>
      <c r="L57" s="34">
        <v>86625</v>
      </c>
      <c r="M57" s="34">
        <v>86625</v>
      </c>
      <c r="N57" s="36">
        <v>95288</v>
      </c>
      <c r="O57" s="35">
        <v>95288</v>
      </c>
      <c r="P57" s="35">
        <v>95288</v>
      </c>
    </row>
    <row r="58" spans="1:16" ht="16.5" customHeight="1">
      <c r="A58" s="55"/>
      <c r="B58" s="76"/>
      <c r="C58" s="76"/>
      <c r="D58" s="76"/>
      <c r="E58" s="73"/>
      <c r="F58" s="15">
        <v>974</v>
      </c>
      <c r="G58" s="25" t="s">
        <v>14</v>
      </c>
      <c r="H58" s="17" t="s">
        <v>13</v>
      </c>
      <c r="I58" s="15">
        <v>2</v>
      </c>
      <c r="J58" s="15">
        <v>2985</v>
      </c>
      <c r="K58" s="15">
        <v>851</v>
      </c>
      <c r="L58" s="34">
        <v>120</v>
      </c>
      <c r="M58" s="34">
        <v>120</v>
      </c>
      <c r="N58" s="34">
        <v>132</v>
      </c>
      <c r="O58" s="35">
        <v>132</v>
      </c>
      <c r="P58" s="35">
        <v>132</v>
      </c>
    </row>
    <row r="59" spans="1:16" ht="16.5" customHeight="1">
      <c r="A59" s="55"/>
      <c r="B59" s="76"/>
      <c r="C59" s="76"/>
      <c r="D59" s="76"/>
      <c r="E59" s="73"/>
      <c r="F59" s="15">
        <v>974</v>
      </c>
      <c r="G59" s="25" t="s">
        <v>14</v>
      </c>
      <c r="H59" s="17" t="s">
        <v>13</v>
      </c>
      <c r="I59" s="15">
        <v>2</v>
      </c>
      <c r="J59" s="15">
        <v>7009</v>
      </c>
      <c r="K59" s="15">
        <v>111</v>
      </c>
      <c r="L59" s="34">
        <v>8028</v>
      </c>
      <c r="M59" s="34">
        <v>8028</v>
      </c>
      <c r="N59" s="36">
        <v>8831</v>
      </c>
      <c r="O59" s="35">
        <v>8831</v>
      </c>
      <c r="P59" s="35">
        <v>8831</v>
      </c>
    </row>
    <row r="60" spans="1:16" ht="16.5" customHeight="1">
      <c r="A60" s="55"/>
      <c r="B60" s="76"/>
      <c r="C60" s="76"/>
      <c r="D60" s="76"/>
      <c r="E60" s="73"/>
      <c r="F60" s="15">
        <v>974</v>
      </c>
      <c r="G60" s="25" t="s">
        <v>14</v>
      </c>
      <c r="H60" s="17" t="s">
        <v>13</v>
      </c>
      <c r="I60" s="15">
        <v>2</v>
      </c>
      <c r="J60" s="15">
        <v>7009</v>
      </c>
      <c r="K60" s="15">
        <v>611</v>
      </c>
      <c r="L60" s="34">
        <v>466616</v>
      </c>
      <c r="M60" s="34">
        <v>466616</v>
      </c>
      <c r="N60" s="36">
        <v>513278</v>
      </c>
      <c r="O60" s="35">
        <v>513278</v>
      </c>
      <c r="P60" s="35">
        <v>513278</v>
      </c>
    </row>
    <row r="61" spans="1:16" ht="16.5" customHeight="1">
      <c r="A61" s="55"/>
      <c r="B61" s="76"/>
      <c r="C61" s="76"/>
      <c r="D61" s="76"/>
      <c r="E61" s="73"/>
      <c r="F61" s="15">
        <v>974</v>
      </c>
      <c r="G61" s="25" t="s">
        <v>14</v>
      </c>
      <c r="H61" s="17" t="s">
        <v>13</v>
      </c>
      <c r="I61" s="15">
        <v>2</v>
      </c>
      <c r="J61" s="15">
        <v>7009</v>
      </c>
      <c r="K61" s="15">
        <v>621</v>
      </c>
      <c r="L61" s="34">
        <v>46187</v>
      </c>
      <c r="M61" s="34">
        <v>46187</v>
      </c>
      <c r="N61" s="36">
        <v>50806</v>
      </c>
      <c r="O61" s="35">
        <v>50806</v>
      </c>
      <c r="P61" s="35">
        <v>50806</v>
      </c>
    </row>
    <row r="62" spans="1:16" ht="16.5" customHeight="1">
      <c r="A62" s="55"/>
      <c r="B62" s="76"/>
      <c r="C62" s="76"/>
      <c r="D62" s="76"/>
      <c r="E62" s="73"/>
      <c r="F62" s="15">
        <v>974</v>
      </c>
      <c r="G62" s="25" t="s">
        <v>14</v>
      </c>
      <c r="H62" s="17" t="s">
        <v>13</v>
      </c>
      <c r="I62" s="15">
        <v>2</v>
      </c>
      <c r="J62" s="15">
        <v>7010</v>
      </c>
      <c r="K62" s="15">
        <v>611</v>
      </c>
      <c r="L62" s="34">
        <v>1476</v>
      </c>
      <c r="M62" s="34">
        <v>1476</v>
      </c>
      <c r="N62" s="36">
        <v>1624</v>
      </c>
      <c r="O62" s="35">
        <v>1624</v>
      </c>
      <c r="P62" s="35">
        <v>1624</v>
      </c>
    </row>
    <row r="63" spans="1:16" ht="16.5" customHeight="1">
      <c r="A63" s="55"/>
      <c r="B63" s="76"/>
      <c r="C63" s="76"/>
      <c r="D63" s="76"/>
      <c r="E63" s="73"/>
      <c r="F63" s="15">
        <v>974</v>
      </c>
      <c r="G63" s="25" t="s">
        <v>14</v>
      </c>
      <c r="H63" s="17" t="s">
        <v>13</v>
      </c>
      <c r="I63" s="15">
        <v>2</v>
      </c>
      <c r="J63" s="15">
        <v>7011</v>
      </c>
      <c r="K63" s="15">
        <v>611</v>
      </c>
      <c r="L63" s="34">
        <v>4248</v>
      </c>
      <c r="M63" s="34">
        <v>4248</v>
      </c>
      <c r="N63" s="36">
        <v>4673</v>
      </c>
      <c r="O63" s="35">
        <v>4673</v>
      </c>
      <c r="P63" s="35">
        <v>4673</v>
      </c>
    </row>
    <row r="64" spans="1:16" ht="16.5" customHeight="1">
      <c r="A64" s="55"/>
      <c r="B64" s="76"/>
      <c r="C64" s="76"/>
      <c r="D64" s="76"/>
      <c r="E64" s="73"/>
      <c r="F64" s="15">
        <v>974</v>
      </c>
      <c r="G64" s="25" t="s">
        <v>14</v>
      </c>
      <c r="H64" s="17" t="s">
        <v>13</v>
      </c>
      <c r="I64" s="15">
        <v>2</v>
      </c>
      <c r="J64" s="15">
        <v>7011</v>
      </c>
      <c r="K64" s="15">
        <v>612</v>
      </c>
      <c r="L64" s="34">
        <v>406</v>
      </c>
      <c r="M64" s="34">
        <v>406</v>
      </c>
      <c r="N64" s="36">
        <v>447</v>
      </c>
      <c r="O64" s="35">
        <v>447</v>
      </c>
      <c r="P64" s="35">
        <v>447</v>
      </c>
    </row>
    <row r="65" spans="1:16" ht="16.5" customHeight="1">
      <c r="A65" s="55"/>
      <c r="B65" s="76"/>
      <c r="C65" s="76"/>
      <c r="D65" s="76"/>
      <c r="E65" s="73"/>
      <c r="F65" s="15">
        <v>974</v>
      </c>
      <c r="G65" s="25" t="s">
        <v>14</v>
      </c>
      <c r="H65" s="17" t="s">
        <v>13</v>
      </c>
      <c r="I65" s="15">
        <v>2</v>
      </c>
      <c r="J65" s="15">
        <v>7019</v>
      </c>
      <c r="K65" s="15">
        <v>611</v>
      </c>
      <c r="L65" s="34">
        <v>5192</v>
      </c>
      <c r="M65" s="34">
        <v>5192</v>
      </c>
      <c r="N65" s="36">
        <v>5711</v>
      </c>
      <c r="O65" s="35">
        <v>5711</v>
      </c>
      <c r="P65" s="35">
        <v>5711</v>
      </c>
    </row>
    <row r="66" spans="1:16" ht="16.5" customHeight="1">
      <c r="A66" s="55"/>
      <c r="B66" s="77"/>
      <c r="C66" s="77"/>
      <c r="D66" s="77"/>
      <c r="E66" s="74"/>
      <c r="F66" s="15">
        <v>974</v>
      </c>
      <c r="G66" s="25" t="s">
        <v>14</v>
      </c>
      <c r="H66" s="17" t="s">
        <v>13</v>
      </c>
      <c r="I66" s="15">
        <v>2</v>
      </c>
      <c r="J66" s="15">
        <v>7019</v>
      </c>
      <c r="K66" s="15">
        <v>612</v>
      </c>
      <c r="L66" s="34">
        <v>354</v>
      </c>
      <c r="M66" s="34">
        <v>354</v>
      </c>
      <c r="N66" s="36">
        <v>389</v>
      </c>
      <c r="O66" s="35">
        <v>389</v>
      </c>
      <c r="P66" s="35">
        <v>389</v>
      </c>
    </row>
    <row r="67" spans="1:16" ht="16.5" customHeight="1">
      <c r="A67" s="58" t="s">
        <v>28</v>
      </c>
      <c r="B67" s="75" t="s">
        <v>41</v>
      </c>
      <c r="C67" s="75">
        <v>2014</v>
      </c>
      <c r="D67" s="75">
        <v>2018</v>
      </c>
      <c r="E67" s="72" t="s">
        <v>48</v>
      </c>
      <c r="F67" s="15"/>
      <c r="G67" s="25"/>
      <c r="H67" s="17"/>
      <c r="I67" s="15"/>
      <c r="J67" s="15"/>
      <c r="K67" s="15"/>
      <c r="L67" s="39">
        <f>L68+L69</f>
        <v>18294</v>
      </c>
      <c r="M67" s="39">
        <f>M68+M69</f>
        <v>8615</v>
      </c>
      <c r="N67" s="39">
        <v>8647</v>
      </c>
      <c r="O67" s="35">
        <v>8647</v>
      </c>
      <c r="P67" s="35">
        <v>8647</v>
      </c>
    </row>
    <row r="68" spans="1:16" ht="17.25" customHeight="1">
      <c r="A68" s="58"/>
      <c r="B68" s="76"/>
      <c r="C68" s="76"/>
      <c r="D68" s="76"/>
      <c r="E68" s="73"/>
      <c r="F68" s="15">
        <v>974</v>
      </c>
      <c r="G68" s="25" t="s">
        <v>14</v>
      </c>
      <c r="H68" s="17" t="s">
        <v>13</v>
      </c>
      <c r="I68" s="15">
        <v>2</v>
      </c>
      <c r="J68" s="15">
        <v>2846</v>
      </c>
      <c r="K68" s="15">
        <v>612</v>
      </c>
      <c r="L68" s="39">
        <v>16440</v>
      </c>
      <c r="M68" s="39">
        <v>7729</v>
      </c>
      <c r="N68" s="39">
        <v>7756</v>
      </c>
      <c r="O68" s="35">
        <v>7756</v>
      </c>
      <c r="P68" s="35">
        <v>7756</v>
      </c>
    </row>
    <row r="69" spans="1:16" ht="36" customHeight="1">
      <c r="A69" s="95"/>
      <c r="B69" s="77"/>
      <c r="C69" s="77"/>
      <c r="D69" s="77"/>
      <c r="E69" s="74"/>
      <c r="F69" s="15">
        <v>974</v>
      </c>
      <c r="G69" s="25" t="s">
        <v>14</v>
      </c>
      <c r="H69" s="17" t="s">
        <v>13</v>
      </c>
      <c r="I69" s="15">
        <v>2</v>
      </c>
      <c r="J69" s="15">
        <v>2846</v>
      </c>
      <c r="K69" s="15">
        <v>622</v>
      </c>
      <c r="L69" s="40">
        <v>1854</v>
      </c>
      <c r="M69" s="40">
        <v>886</v>
      </c>
      <c r="N69" s="32">
        <v>891</v>
      </c>
      <c r="O69" s="40">
        <v>891</v>
      </c>
      <c r="P69" s="40">
        <v>891</v>
      </c>
    </row>
    <row r="70" spans="1:16" ht="220.5">
      <c r="A70" s="2" t="s">
        <v>40</v>
      </c>
      <c r="B70" s="4" t="s">
        <v>44</v>
      </c>
      <c r="C70" s="19">
        <v>2014</v>
      </c>
      <c r="D70" s="19">
        <v>2018</v>
      </c>
      <c r="E70" s="7" t="s">
        <v>45</v>
      </c>
      <c r="F70" s="16">
        <v>974</v>
      </c>
      <c r="G70" s="24" t="s">
        <v>14</v>
      </c>
      <c r="H70" s="18" t="s">
        <v>13</v>
      </c>
      <c r="I70" s="16" t="s">
        <v>15</v>
      </c>
      <c r="J70" s="16">
        <v>4907</v>
      </c>
      <c r="K70" s="16">
        <v>612</v>
      </c>
      <c r="L70" s="37">
        <v>9120</v>
      </c>
      <c r="M70" s="37">
        <v>12950</v>
      </c>
      <c r="N70" s="37">
        <v>12950</v>
      </c>
      <c r="O70" s="33">
        <v>12950</v>
      </c>
      <c r="P70" s="33">
        <v>12950</v>
      </c>
    </row>
    <row r="71" spans="1:16" ht="21" customHeight="1">
      <c r="A71" s="58" t="s">
        <v>29</v>
      </c>
      <c r="B71" s="75" t="s">
        <v>46</v>
      </c>
      <c r="C71" s="75">
        <v>2014</v>
      </c>
      <c r="D71" s="75">
        <v>2018</v>
      </c>
      <c r="E71" s="72" t="s">
        <v>47</v>
      </c>
      <c r="F71" s="15"/>
      <c r="G71" s="17"/>
      <c r="H71" s="25"/>
      <c r="I71" s="25"/>
      <c r="J71" s="15"/>
      <c r="K71" s="15"/>
      <c r="L71" s="34">
        <f>L72+L73</f>
        <v>8812</v>
      </c>
      <c r="M71" s="34">
        <f>M72+M73</f>
        <v>8812</v>
      </c>
      <c r="N71" s="36">
        <v>9693</v>
      </c>
      <c r="O71" s="35">
        <v>9693</v>
      </c>
      <c r="P71" s="35">
        <v>9693</v>
      </c>
    </row>
    <row r="72" spans="1:16" ht="21" customHeight="1">
      <c r="A72" s="58"/>
      <c r="B72" s="76"/>
      <c r="C72" s="76"/>
      <c r="D72" s="76"/>
      <c r="E72" s="73"/>
      <c r="F72" s="15">
        <v>974</v>
      </c>
      <c r="G72" s="17" t="s">
        <v>14</v>
      </c>
      <c r="H72" s="25" t="s">
        <v>13</v>
      </c>
      <c r="I72" s="25" t="s">
        <v>15</v>
      </c>
      <c r="J72" s="15">
        <v>4911</v>
      </c>
      <c r="K72" s="15">
        <v>612</v>
      </c>
      <c r="L72" s="34">
        <v>8582</v>
      </c>
      <c r="M72" s="34">
        <v>8582</v>
      </c>
      <c r="N72" s="36">
        <v>9440</v>
      </c>
      <c r="O72" s="35">
        <v>9440</v>
      </c>
      <c r="P72" s="35">
        <v>9440</v>
      </c>
    </row>
    <row r="73" spans="1:16" ht="38.25" customHeight="1">
      <c r="A73" s="95"/>
      <c r="B73" s="77"/>
      <c r="C73" s="77"/>
      <c r="D73" s="77"/>
      <c r="E73" s="74"/>
      <c r="F73" s="15">
        <v>974</v>
      </c>
      <c r="G73" s="17" t="s">
        <v>14</v>
      </c>
      <c r="H73" s="25" t="s">
        <v>13</v>
      </c>
      <c r="I73" s="25" t="s">
        <v>15</v>
      </c>
      <c r="J73" s="15">
        <v>4911</v>
      </c>
      <c r="K73" s="15">
        <v>622</v>
      </c>
      <c r="L73" s="34">
        <v>230</v>
      </c>
      <c r="M73" s="34">
        <v>230</v>
      </c>
      <c r="N73" s="34">
        <v>253</v>
      </c>
      <c r="O73" s="35">
        <v>253</v>
      </c>
      <c r="P73" s="35">
        <v>253</v>
      </c>
    </row>
    <row r="74" spans="1:16" ht="19.5" customHeight="1">
      <c r="A74" s="72" t="s">
        <v>30</v>
      </c>
      <c r="B74" s="75" t="s">
        <v>59</v>
      </c>
      <c r="C74" s="75">
        <v>2014</v>
      </c>
      <c r="D74" s="75">
        <v>2018</v>
      </c>
      <c r="E74" s="72" t="s">
        <v>61</v>
      </c>
      <c r="F74" s="15"/>
      <c r="G74" s="15"/>
      <c r="H74" s="15"/>
      <c r="I74" s="15"/>
      <c r="J74" s="15"/>
      <c r="K74" s="15"/>
      <c r="L74" s="36">
        <f>L75+L76+L77+L82+L81</f>
        <v>30806</v>
      </c>
      <c r="M74" s="36">
        <f>M75+M76+M77+M82+M81</f>
        <v>32229</v>
      </c>
      <c r="N74" s="36">
        <f>N75+N76+N77+N82+N81</f>
        <v>35728</v>
      </c>
      <c r="O74" s="36">
        <f>O75+O76+O77+O82+O81</f>
        <v>35728</v>
      </c>
      <c r="P74" s="36">
        <f>P75+P76+P77+P82+P81</f>
        <v>35728</v>
      </c>
    </row>
    <row r="75" spans="1:16" ht="19.5" customHeight="1">
      <c r="A75" s="73"/>
      <c r="B75" s="53"/>
      <c r="C75" s="76"/>
      <c r="D75" s="76"/>
      <c r="E75" s="73"/>
      <c r="F75" s="15">
        <v>974</v>
      </c>
      <c r="G75" s="17" t="s">
        <v>14</v>
      </c>
      <c r="H75" s="17" t="s">
        <v>13</v>
      </c>
      <c r="I75" s="15">
        <v>3</v>
      </c>
      <c r="J75" s="15">
        <v>2823</v>
      </c>
      <c r="K75" s="15">
        <v>612</v>
      </c>
      <c r="L75" s="37">
        <f>L94+L97</f>
        <v>807</v>
      </c>
      <c r="M75" s="37">
        <f>M94+M97</f>
        <v>1265</v>
      </c>
      <c r="N75" s="37">
        <f>N94+N97</f>
        <v>1442</v>
      </c>
      <c r="O75" s="37">
        <f>O94+O97</f>
        <v>1442</v>
      </c>
      <c r="P75" s="37">
        <f>P94+P97</f>
        <v>1442</v>
      </c>
    </row>
    <row r="76" spans="1:16" ht="19.5" customHeight="1">
      <c r="A76" s="73"/>
      <c r="B76" s="53"/>
      <c r="C76" s="76"/>
      <c r="D76" s="76"/>
      <c r="E76" s="73"/>
      <c r="F76" s="15">
        <v>974</v>
      </c>
      <c r="G76" s="17" t="s">
        <v>14</v>
      </c>
      <c r="H76" s="17" t="s">
        <v>13</v>
      </c>
      <c r="I76" s="15">
        <v>3</v>
      </c>
      <c r="J76" s="15">
        <v>2846</v>
      </c>
      <c r="K76" s="15">
        <v>612</v>
      </c>
      <c r="L76" s="37">
        <v>165</v>
      </c>
      <c r="M76" s="37">
        <v>360</v>
      </c>
      <c r="N76" s="37">
        <v>430</v>
      </c>
      <c r="O76" s="35">
        <v>430</v>
      </c>
      <c r="P76" s="35">
        <v>430</v>
      </c>
    </row>
    <row r="77" spans="1:16" ht="18" customHeight="1">
      <c r="A77" s="73"/>
      <c r="B77" s="53"/>
      <c r="C77" s="76"/>
      <c r="D77" s="76"/>
      <c r="E77" s="73"/>
      <c r="F77" s="98">
        <v>974</v>
      </c>
      <c r="G77" s="101" t="s">
        <v>14</v>
      </c>
      <c r="H77" s="103" t="s">
        <v>13</v>
      </c>
      <c r="I77" s="98">
        <v>3</v>
      </c>
      <c r="J77" s="98">
        <v>2987</v>
      </c>
      <c r="K77" s="98">
        <v>611</v>
      </c>
      <c r="L77" s="96">
        <v>29029</v>
      </c>
      <c r="M77" s="96">
        <v>29204</v>
      </c>
      <c r="N77" s="96">
        <v>32299</v>
      </c>
      <c r="O77" s="38">
        <v>32299</v>
      </c>
      <c r="P77" s="35">
        <v>32299</v>
      </c>
    </row>
    <row r="78" spans="1:16" ht="19.5" customHeight="1" hidden="1">
      <c r="A78" s="73"/>
      <c r="B78" s="53"/>
      <c r="C78" s="76"/>
      <c r="D78" s="76"/>
      <c r="E78" s="73"/>
      <c r="F78" s="99"/>
      <c r="G78" s="102"/>
      <c r="H78" s="104"/>
      <c r="I78" s="99"/>
      <c r="J78" s="99"/>
      <c r="K78" s="99"/>
      <c r="L78" s="97"/>
      <c r="M78" s="97"/>
      <c r="N78" s="97"/>
      <c r="O78" s="35"/>
      <c r="P78" s="35"/>
    </row>
    <row r="79" spans="1:16" ht="19.5" customHeight="1" hidden="1">
      <c r="A79" s="73"/>
      <c r="B79" s="53"/>
      <c r="C79" s="76"/>
      <c r="D79" s="76"/>
      <c r="E79" s="73"/>
      <c r="F79" s="99"/>
      <c r="G79" s="102"/>
      <c r="H79" s="104"/>
      <c r="I79" s="99"/>
      <c r="J79" s="99"/>
      <c r="K79" s="99"/>
      <c r="L79" s="97"/>
      <c r="M79" s="97"/>
      <c r="N79" s="97"/>
      <c r="O79" s="35"/>
      <c r="P79" s="35"/>
    </row>
    <row r="80" spans="1:16" ht="19.5" customHeight="1" hidden="1">
      <c r="A80" s="73"/>
      <c r="B80" s="53"/>
      <c r="C80" s="76"/>
      <c r="D80" s="76"/>
      <c r="E80" s="73"/>
      <c r="F80" s="100"/>
      <c r="G80" s="102"/>
      <c r="H80" s="104"/>
      <c r="I80" s="100"/>
      <c r="J80" s="100"/>
      <c r="K80" s="100"/>
      <c r="L80" s="97"/>
      <c r="M80" s="97"/>
      <c r="N80" s="97"/>
      <c r="O80" s="35"/>
      <c r="P80" s="35"/>
    </row>
    <row r="81" spans="1:16" ht="19.5" customHeight="1">
      <c r="A81" s="73"/>
      <c r="B81" s="53"/>
      <c r="C81" s="76"/>
      <c r="D81" s="76"/>
      <c r="E81" s="73"/>
      <c r="F81" s="62">
        <v>974</v>
      </c>
      <c r="G81" s="63" t="s">
        <v>14</v>
      </c>
      <c r="H81" s="64" t="s">
        <v>13</v>
      </c>
      <c r="I81" s="62">
        <v>3</v>
      </c>
      <c r="J81" s="62">
        <v>4902</v>
      </c>
      <c r="K81" s="67">
        <v>244</v>
      </c>
      <c r="L81" s="65">
        <v>805</v>
      </c>
      <c r="M81" s="65">
        <v>950</v>
      </c>
      <c r="N81" s="65">
        <v>1007</v>
      </c>
      <c r="O81" s="66">
        <v>1007</v>
      </c>
      <c r="P81" s="66">
        <v>1007</v>
      </c>
    </row>
    <row r="82" spans="1:16" ht="71.25" customHeight="1">
      <c r="A82" s="74"/>
      <c r="B82" s="54"/>
      <c r="C82" s="77"/>
      <c r="D82" s="77"/>
      <c r="E82" s="74"/>
      <c r="F82" s="16">
        <v>974</v>
      </c>
      <c r="G82" s="24" t="s">
        <v>14</v>
      </c>
      <c r="H82" s="18" t="s">
        <v>13</v>
      </c>
      <c r="I82" s="16">
        <v>3</v>
      </c>
      <c r="J82" s="16">
        <v>4920</v>
      </c>
      <c r="K82" s="16">
        <v>612</v>
      </c>
      <c r="L82" s="37">
        <v>0</v>
      </c>
      <c r="M82" s="37">
        <v>450</v>
      </c>
      <c r="N82" s="37">
        <v>550</v>
      </c>
      <c r="O82" s="33">
        <v>550</v>
      </c>
      <c r="P82" s="33">
        <v>550</v>
      </c>
    </row>
    <row r="83" spans="1:16" ht="15" customHeight="1">
      <c r="A83" s="55" t="s">
        <v>31</v>
      </c>
      <c r="B83" s="75" t="s">
        <v>60</v>
      </c>
      <c r="C83" s="75">
        <v>2014</v>
      </c>
      <c r="D83" s="75">
        <v>2018</v>
      </c>
      <c r="E83" s="72" t="s">
        <v>62</v>
      </c>
      <c r="F83" s="98">
        <v>974</v>
      </c>
      <c r="G83" s="101" t="s">
        <v>14</v>
      </c>
      <c r="H83" s="103" t="s">
        <v>13</v>
      </c>
      <c r="I83" s="98">
        <v>3</v>
      </c>
      <c r="J83" s="98">
        <v>2987</v>
      </c>
      <c r="K83" s="98">
        <v>611</v>
      </c>
      <c r="L83" s="96">
        <v>29029</v>
      </c>
      <c r="M83" s="96">
        <v>29204</v>
      </c>
      <c r="N83" s="96">
        <v>32299</v>
      </c>
      <c r="O83" s="90">
        <v>32299</v>
      </c>
      <c r="P83" s="90">
        <v>32299</v>
      </c>
    </row>
    <row r="84" spans="1:16" ht="15.75" customHeight="1">
      <c r="A84" s="55"/>
      <c r="B84" s="53"/>
      <c r="C84" s="76"/>
      <c r="D84" s="76"/>
      <c r="E84" s="73"/>
      <c r="F84" s="99"/>
      <c r="G84" s="102"/>
      <c r="H84" s="104"/>
      <c r="I84" s="99"/>
      <c r="J84" s="99"/>
      <c r="K84" s="99"/>
      <c r="L84" s="97"/>
      <c r="M84" s="97"/>
      <c r="N84" s="97"/>
      <c r="O84" s="92"/>
      <c r="P84" s="92"/>
    </row>
    <row r="85" spans="1:16" ht="18" customHeight="1">
      <c r="A85" s="55"/>
      <c r="B85" s="53"/>
      <c r="C85" s="76"/>
      <c r="D85" s="76"/>
      <c r="E85" s="73"/>
      <c r="F85" s="99"/>
      <c r="G85" s="102"/>
      <c r="H85" s="104"/>
      <c r="I85" s="99"/>
      <c r="J85" s="99"/>
      <c r="K85" s="99"/>
      <c r="L85" s="97"/>
      <c r="M85" s="97"/>
      <c r="N85" s="97"/>
      <c r="O85" s="92"/>
      <c r="P85" s="92"/>
    </row>
    <row r="86" spans="1:16" ht="167.25" customHeight="1">
      <c r="A86" s="55"/>
      <c r="B86" s="53"/>
      <c r="C86" s="76"/>
      <c r="D86" s="76"/>
      <c r="E86" s="73"/>
      <c r="F86" s="100"/>
      <c r="G86" s="102"/>
      <c r="H86" s="104"/>
      <c r="I86" s="100"/>
      <c r="J86" s="100"/>
      <c r="K86" s="100"/>
      <c r="L86" s="97"/>
      <c r="M86" s="97"/>
      <c r="N86" s="97"/>
      <c r="O86" s="91"/>
      <c r="P86" s="91"/>
    </row>
    <row r="87" spans="1:16" ht="15" customHeight="1" hidden="1">
      <c r="A87" s="55"/>
      <c r="B87" s="53"/>
      <c r="C87" s="21"/>
      <c r="D87" s="21"/>
      <c r="E87" s="13"/>
      <c r="F87" s="15"/>
      <c r="G87" s="15"/>
      <c r="H87" s="15"/>
      <c r="I87" s="15"/>
      <c r="J87" s="15"/>
      <c r="K87" s="15"/>
      <c r="L87" s="34"/>
      <c r="M87" s="34"/>
      <c r="N87" s="34"/>
      <c r="O87" s="35"/>
      <c r="P87" s="35"/>
    </row>
    <row r="88" spans="1:16" ht="15" customHeight="1" hidden="1">
      <c r="A88" s="55"/>
      <c r="B88" s="53"/>
      <c r="C88" s="21"/>
      <c r="D88" s="21"/>
      <c r="E88" s="13"/>
      <c r="F88" s="15"/>
      <c r="G88" s="15"/>
      <c r="H88" s="15"/>
      <c r="I88" s="15"/>
      <c r="J88" s="15"/>
      <c r="K88" s="15"/>
      <c r="L88" s="34"/>
      <c r="M88" s="34"/>
      <c r="N88" s="34"/>
      <c r="O88" s="35"/>
      <c r="P88" s="35"/>
    </row>
    <row r="89" spans="1:16" ht="15" customHeight="1" hidden="1">
      <c r="A89" s="55"/>
      <c r="B89" s="53"/>
      <c r="C89" s="21"/>
      <c r="D89" s="21"/>
      <c r="E89" s="13"/>
      <c r="F89" s="15"/>
      <c r="G89" s="15"/>
      <c r="H89" s="15"/>
      <c r="I89" s="15"/>
      <c r="J89" s="15"/>
      <c r="K89" s="15"/>
      <c r="L89" s="34"/>
      <c r="M89" s="34"/>
      <c r="N89" s="34"/>
      <c r="O89" s="35"/>
      <c r="P89" s="35"/>
    </row>
    <row r="90" spans="1:16" ht="15" customHeight="1" hidden="1">
      <c r="A90" s="55"/>
      <c r="B90" s="53"/>
      <c r="C90" s="21"/>
      <c r="D90" s="21"/>
      <c r="E90" s="13"/>
      <c r="F90" s="15"/>
      <c r="G90" s="15"/>
      <c r="H90" s="15"/>
      <c r="I90" s="15"/>
      <c r="J90" s="15"/>
      <c r="K90" s="15"/>
      <c r="L90" s="34"/>
      <c r="M90" s="34"/>
      <c r="N90" s="34"/>
      <c r="O90" s="35"/>
      <c r="P90" s="35"/>
    </row>
    <row r="91" spans="1:16" ht="15" customHeight="1" hidden="1">
      <c r="A91" s="55"/>
      <c r="B91" s="53"/>
      <c r="C91" s="21"/>
      <c r="D91" s="21"/>
      <c r="E91" s="13"/>
      <c r="F91" s="15"/>
      <c r="G91" s="15"/>
      <c r="H91" s="15"/>
      <c r="I91" s="15"/>
      <c r="J91" s="15"/>
      <c r="K91" s="15"/>
      <c r="L91" s="34"/>
      <c r="M91" s="34"/>
      <c r="N91" s="34"/>
      <c r="O91" s="35"/>
      <c r="P91" s="35"/>
    </row>
    <row r="92" spans="1:16" ht="15.75" customHeight="1" hidden="1" thickBot="1">
      <c r="A92" s="55"/>
      <c r="B92" s="54"/>
      <c r="C92" s="22"/>
      <c r="D92" s="22"/>
      <c r="E92" s="14"/>
      <c r="F92" s="15"/>
      <c r="G92" s="15"/>
      <c r="H92" s="15"/>
      <c r="I92" s="15"/>
      <c r="J92" s="15"/>
      <c r="K92" s="15"/>
      <c r="L92" s="34"/>
      <c r="M92" s="34"/>
      <c r="N92" s="34"/>
      <c r="O92" s="35"/>
      <c r="P92" s="35"/>
    </row>
    <row r="93" spans="1:16" ht="15.75" customHeight="1">
      <c r="A93" s="55" t="s">
        <v>71</v>
      </c>
      <c r="B93" s="75" t="s">
        <v>59</v>
      </c>
      <c r="C93" s="75">
        <v>2014</v>
      </c>
      <c r="D93" s="75">
        <v>2018</v>
      </c>
      <c r="E93" s="72" t="s">
        <v>63</v>
      </c>
      <c r="F93" s="15"/>
      <c r="G93" s="15"/>
      <c r="H93" s="15"/>
      <c r="I93" s="15"/>
      <c r="J93" s="15"/>
      <c r="K93" s="15"/>
      <c r="L93" s="36">
        <f>L94+L95+L96</f>
        <v>578</v>
      </c>
      <c r="M93" s="36">
        <f>M94+M95+M96</f>
        <v>1605</v>
      </c>
      <c r="N93" s="36">
        <v>1919</v>
      </c>
      <c r="O93" s="35">
        <v>1919</v>
      </c>
      <c r="P93" s="35">
        <v>1919</v>
      </c>
    </row>
    <row r="94" spans="1:16" ht="15.75" customHeight="1">
      <c r="A94" s="55"/>
      <c r="B94" s="53"/>
      <c r="C94" s="76"/>
      <c r="D94" s="76"/>
      <c r="E94" s="73"/>
      <c r="F94" s="15">
        <v>974</v>
      </c>
      <c r="G94" s="17" t="s">
        <v>14</v>
      </c>
      <c r="H94" s="17" t="s">
        <v>13</v>
      </c>
      <c r="I94" s="15">
        <v>3</v>
      </c>
      <c r="J94" s="15">
        <v>2823</v>
      </c>
      <c r="K94" s="15">
        <v>612</v>
      </c>
      <c r="L94" s="34">
        <v>413</v>
      </c>
      <c r="M94" s="34">
        <v>795</v>
      </c>
      <c r="N94" s="34">
        <v>939</v>
      </c>
      <c r="O94" s="35">
        <v>939</v>
      </c>
      <c r="P94" s="35">
        <v>939</v>
      </c>
    </row>
    <row r="95" spans="1:16" ht="15.75">
      <c r="A95" s="55"/>
      <c r="B95" s="53"/>
      <c r="C95" s="76"/>
      <c r="D95" s="76"/>
      <c r="E95" s="73"/>
      <c r="F95" s="15">
        <v>974</v>
      </c>
      <c r="G95" s="17" t="s">
        <v>14</v>
      </c>
      <c r="H95" s="17" t="s">
        <v>13</v>
      </c>
      <c r="I95" s="15">
        <v>3</v>
      </c>
      <c r="J95" s="15">
        <v>2846</v>
      </c>
      <c r="K95" s="15">
        <v>612</v>
      </c>
      <c r="L95" s="37">
        <v>165</v>
      </c>
      <c r="M95" s="37">
        <v>360</v>
      </c>
      <c r="N95" s="37">
        <v>430</v>
      </c>
      <c r="O95" s="35">
        <v>430</v>
      </c>
      <c r="P95" s="35">
        <v>430</v>
      </c>
    </row>
    <row r="96" spans="1:16" ht="124.5" customHeight="1">
      <c r="A96" s="72"/>
      <c r="B96" s="53"/>
      <c r="C96" s="76"/>
      <c r="D96" s="76"/>
      <c r="E96" s="73"/>
      <c r="F96" s="16">
        <v>974</v>
      </c>
      <c r="G96" s="24" t="s">
        <v>14</v>
      </c>
      <c r="H96" s="18" t="s">
        <v>13</v>
      </c>
      <c r="I96" s="16">
        <v>3</v>
      </c>
      <c r="J96" s="16">
        <v>4920</v>
      </c>
      <c r="K96" s="16">
        <v>612</v>
      </c>
      <c r="L96" s="37">
        <v>0</v>
      </c>
      <c r="M96" s="37">
        <v>450</v>
      </c>
      <c r="N96" s="37">
        <v>550</v>
      </c>
      <c r="O96" s="33">
        <v>550</v>
      </c>
      <c r="P96" s="33">
        <v>550</v>
      </c>
    </row>
    <row r="97" spans="1:16" ht="114" customHeight="1">
      <c r="A97" s="10" t="s">
        <v>72</v>
      </c>
      <c r="B97" s="20" t="s">
        <v>59</v>
      </c>
      <c r="C97" s="19">
        <v>2014</v>
      </c>
      <c r="D97" s="19">
        <v>2018</v>
      </c>
      <c r="E97" s="7" t="s">
        <v>64</v>
      </c>
      <c r="F97" s="16">
        <v>974</v>
      </c>
      <c r="G97" s="24" t="s">
        <v>14</v>
      </c>
      <c r="H97" s="18" t="s">
        <v>13</v>
      </c>
      <c r="I97" s="16">
        <v>3</v>
      </c>
      <c r="J97" s="16">
        <v>2823</v>
      </c>
      <c r="K97" s="16">
        <v>612</v>
      </c>
      <c r="L97" s="37">
        <v>394</v>
      </c>
      <c r="M97" s="37">
        <v>470</v>
      </c>
      <c r="N97" s="37">
        <v>503</v>
      </c>
      <c r="O97" s="33">
        <v>503</v>
      </c>
      <c r="P97" s="33">
        <v>503</v>
      </c>
    </row>
    <row r="98" spans="1:16" s="50" customFormat="1" ht="139.5" customHeight="1">
      <c r="A98" s="51" t="s">
        <v>77</v>
      </c>
      <c r="B98" s="59" t="s">
        <v>59</v>
      </c>
      <c r="C98" s="60">
        <v>2014</v>
      </c>
      <c r="D98" s="60">
        <v>2018</v>
      </c>
      <c r="E98" s="61" t="s">
        <v>78</v>
      </c>
      <c r="F98" s="62">
        <v>974</v>
      </c>
      <c r="G98" s="63" t="s">
        <v>14</v>
      </c>
      <c r="H98" s="64" t="s">
        <v>13</v>
      </c>
      <c r="I98" s="62">
        <v>3</v>
      </c>
      <c r="J98" s="62">
        <v>4902</v>
      </c>
      <c r="K98" s="62">
        <v>244</v>
      </c>
      <c r="L98" s="65">
        <v>805</v>
      </c>
      <c r="M98" s="65">
        <v>950</v>
      </c>
      <c r="N98" s="65">
        <v>1007</v>
      </c>
      <c r="O98" s="66">
        <v>1007</v>
      </c>
      <c r="P98" s="66">
        <v>1007</v>
      </c>
    </row>
    <row r="99" spans="1:16" s="50" customFormat="1" ht="20.25" customHeight="1">
      <c r="A99" s="83" t="s">
        <v>32</v>
      </c>
      <c r="B99" s="83" t="s">
        <v>50</v>
      </c>
      <c r="C99" s="80">
        <v>2014</v>
      </c>
      <c r="D99" s="80">
        <v>2018</v>
      </c>
      <c r="E99" s="86" t="s">
        <v>52</v>
      </c>
      <c r="F99" s="62"/>
      <c r="G99" s="63"/>
      <c r="H99" s="64"/>
      <c r="I99" s="62"/>
      <c r="J99" s="62"/>
      <c r="K99" s="62"/>
      <c r="L99" s="65">
        <f>L100+L101</f>
        <v>1251</v>
      </c>
      <c r="M99" s="65">
        <f>M100+M101</f>
        <v>1455</v>
      </c>
      <c r="N99" s="65">
        <f>N100+N101</f>
        <v>1650</v>
      </c>
      <c r="O99" s="65">
        <f>O100+O101</f>
        <v>1650</v>
      </c>
      <c r="P99" s="65">
        <f>P100+P101</f>
        <v>1650</v>
      </c>
    </row>
    <row r="100" spans="1:16" s="50" customFormat="1" ht="19.5" customHeight="1">
      <c r="A100" s="84"/>
      <c r="B100" s="84"/>
      <c r="C100" s="81"/>
      <c r="D100" s="81"/>
      <c r="E100" s="87"/>
      <c r="F100" s="67">
        <v>974</v>
      </c>
      <c r="G100" s="68" t="s">
        <v>16</v>
      </c>
      <c r="H100" s="68" t="s">
        <v>13</v>
      </c>
      <c r="I100" s="67">
        <v>4</v>
      </c>
      <c r="J100" s="67">
        <v>2993</v>
      </c>
      <c r="K100" s="67">
        <v>244</v>
      </c>
      <c r="L100" s="65">
        <f>L104+L107+L108</f>
        <v>1176</v>
      </c>
      <c r="M100" s="65">
        <f>M104+M107+M108</f>
        <v>1366</v>
      </c>
      <c r="N100" s="65">
        <f>N104+N107+N108</f>
        <v>1559</v>
      </c>
      <c r="O100" s="65">
        <f>O104+O107+O108</f>
        <v>1559</v>
      </c>
      <c r="P100" s="65">
        <f>P104+P107+P108</f>
        <v>1559</v>
      </c>
    </row>
    <row r="101" spans="1:16" s="50" customFormat="1" ht="21" customHeight="1">
      <c r="A101" s="84"/>
      <c r="B101" s="84"/>
      <c r="C101" s="81"/>
      <c r="D101" s="81"/>
      <c r="E101" s="87"/>
      <c r="F101" s="67">
        <v>974</v>
      </c>
      <c r="G101" s="68" t="s">
        <v>16</v>
      </c>
      <c r="H101" s="68" t="s">
        <v>13</v>
      </c>
      <c r="I101" s="67">
        <v>4</v>
      </c>
      <c r="J101" s="67">
        <v>4902</v>
      </c>
      <c r="K101" s="67">
        <v>244</v>
      </c>
      <c r="L101" s="69">
        <v>75</v>
      </c>
      <c r="M101" s="69">
        <v>89</v>
      </c>
      <c r="N101" s="69">
        <v>91</v>
      </c>
      <c r="O101" s="69">
        <v>91</v>
      </c>
      <c r="P101" s="66">
        <v>91</v>
      </c>
    </row>
    <row r="102" spans="1:16" ht="33" customHeight="1">
      <c r="A102" s="85"/>
      <c r="B102" s="85"/>
      <c r="C102" s="82"/>
      <c r="D102" s="82"/>
      <c r="E102" s="88"/>
      <c r="F102" s="67"/>
      <c r="G102" s="67"/>
      <c r="H102" s="67"/>
      <c r="I102" s="67"/>
      <c r="J102" s="67"/>
      <c r="K102" s="67"/>
      <c r="L102" s="69"/>
      <c r="M102" s="69"/>
      <c r="N102" s="69"/>
      <c r="O102" s="69"/>
      <c r="P102" s="66"/>
    </row>
    <row r="103" spans="1:16" ht="22.5" customHeight="1">
      <c r="A103" s="83" t="s">
        <v>79</v>
      </c>
      <c r="B103" s="83" t="s">
        <v>51</v>
      </c>
      <c r="C103" s="80">
        <v>2014</v>
      </c>
      <c r="D103" s="80">
        <v>2018</v>
      </c>
      <c r="E103" s="83" t="s">
        <v>53</v>
      </c>
      <c r="F103" s="67"/>
      <c r="G103" s="67"/>
      <c r="H103" s="67"/>
      <c r="I103" s="67"/>
      <c r="J103" s="67"/>
      <c r="K103" s="67"/>
      <c r="L103" s="69">
        <f>L104+L105</f>
        <v>395</v>
      </c>
      <c r="M103" s="69">
        <f>M104+M105</f>
        <v>437</v>
      </c>
      <c r="N103" s="69">
        <f>N104+N105</f>
        <v>480</v>
      </c>
      <c r="O103" s="69">
        <f>O104+O105</f>
        <v>480</v>
      </c>
      <c r="P103" s="69">
        <f>P104+P105</f>
        <v>480</v>
      </c>
    </row>
    <row r="104" spans="1:16" ht="21.75" customHeight="1">
      <c r="A104" s="84"/>
      <c r="B104" s="84"/>
      <c r="C104" s="81"/>
      <c r="D104" s="81"/>
      <c r="E104" s="84"/>
      <c r="F104" s="67">
        <v>974</v>
      </c>
      <c r="G104" s="68" t="s">
        <v>16</v>
      </c>
      <c r="H104" s="68" t="s">
        <v>13</v>
      </c>
      <c r="I104" s="67">
        <v>4</v>
      </c>
      <c r="J104" s="67">
        <v>2993</v>
      </c>
      <c r="K104" s="67">
        <v>244</v>
      </c>
      <c r="L104" s="69">
        <v>320</v>
      </c>
      <c r="M104" s="69">
        <v>348</v>
      </c>
      <c r="N104" s="69">
        <v>389</v>
      </c>
      <c r="O104" s="69">
        <v>389</v>
      </c>
      <c r="P104" s="66">
        <v>389</v>
      </c>
    </row>
    <row r="105" spans="1:16" ht="21" customHeight="1">
      <c r="A105" s="84"/>
      <c r="B105" s="84"/>
      <c r="C105" s="81"/>
      <c r="D105" s="81"/>
      <c r="E105" s="84"/>
      <c r="F105" s="67">
        <v>974</v>
      </c>
      <c r="G105" s="68" t="s">
        <v>16</v>
      </c>
      <c r="H105" s="68" t="s">
        <v>13</v>
      </c>
      <c r="I105" s="67">
        <v>4</v>
      </c>
      <c r="J105" s="67">
        <v>4902</v>
      </c>
      <c r="K105" s="67">
        <v>244</v>
      </c>
      <c r="L105" s="69">
        <v>75</v>
      </c>
      <c r="M105" s="69">
        <v>89</v>
      </c>
      <c r="N105" s="69">
        <v>91</v>
      </c>
      <c r="O105" s="69">
        <v>91</v>
      </c>
      <c r="P105" s="66">
        <v>91</v>
      </c>
    </row>
    <row r="106" spans="1:16" s="50" customFormat="1" ht="76.5" customHeight="1">
      <c r="A106" s="85"/>
      <c r="B106" s="85"/>
      <c r="C106" s="82"/>
      <c r="D106" s="82"/>
      <c r="E106" s="85"/>
      <c r="F106" s="67"/>
      <c r="G106" s="68"/>
      <c r="H106" s="68"/>
      <c r="I106" s="67"/>
      <c r="J106" s="67"/>
      <c r="K106" s="67"/>
      <c r="L106" s="69"/>
      <c r="M106" s="69"/>
      <c r="N106" s="69"/>
      <c r="O106" s="66"/>
      <c r="P106" s="66"/>
    </row>
    <row r="107" spans="1:16" ht="81" customHeight="1">
      <c r="A107" s="9" t="s">
        <v>33</v>
      </c>
      <c r="B107" s="4" t="s">
        <v>80</v>
      </c>
      <c r="C107" s="29">
        <v>2014</v>
      </c>
      <c r="D107" s="29">
        <v>2018</v>
      </c>
      <c r="E107" s="27" t="s">
        <v>54</v>
      </c>
      <c r="F107" s="15">
        <v>974</v>
      </c>
      <c r="G107" s="17" t="s">
        <v>16</v>
      </c>
      <c r="H107" s="17" t="s">
        <v>13</v>
      </c>
      <c r="I107" s="15">
        <v>4</v>
      </c>
      <c r="J107" s="15">
        <v>2993</v>
      </c>
      <c r="K107" s="15">
        <v>244</v>
      </c>
      <c r="L107" s="42">
        <v>135</v>
      </c>
      <c r="M107" s="42">
        <v>176</v>
      </c>
      <c r="N107" s="42">
        <v>216</v>
      </c>
      <c r="O107" s="33">
        <v>216</v>
      </c>
      <c r="P107" s="33">
        <v>216</v>
      </c>
    </row>
    <row r="108" spans="1:16" ht="87" customHeight="1">
      <c r="A108" s="8" t="s">
        <v>34</v>
      </c>
      <c r="B108" s="4" t="s">
        <v>81</v>
      </c>
      <c r="C108" s="29">
        <v>2014</v>
      </c>
      <c r="D108" s="29">
        <v>2018</v>
      </c>
      <c r="E108" s="7" t="s">
        <v>55</v>
      </c>
      <c r="F108" s="16">
        <v>974</v>
      </c>
      <c r="G108" s="18" t="s">
        <v>16</v>
      </c>
      <c r="H108" s="18" t="s">
        <v>13</v>
      </c>
      <c r="I108" s="16">
        <v>4</v>
      </c>
      <c r="J108" s="16">
        <v>2993</v>
      </c>
      <c r="K108" s="16">
        <v>244</v>
      </c>
      <c r="L108" s="43">
        <v>721</v>
      </c>
      <c r="M108" s="43">
        <v>842</v>
      </c>
      <c r="N108" s="43">
        <v>954</v>
      </c>
      <c r="O108" s="33">
        <v>954</v>
      </c>
      <c r="P108" s="33">
        <v>954</v>
      </c>
    </row>
    <row r="109" spans="1:16" ht="15.75" customHeight="1">
      <c r="A109" s="107" t="s">
        <v>35</v>
      </c>
      <c r="B109" s="89" t="s">
        <v>82</v>
      </c>
      <c r="C109" s="109">
        <v>2014</v>
      </c>
      <c r="D109" s="109">
        <v>2015</v>
      </c>
      <c r="E109" s="72" t="s">
        <v>56</v>
      </c>
      <c r="F109" s="56">
        <v>900</v>
      </c>
      <c r="G109" s="108" t="s">
        <v>17</v>
      </c>
      <c r="H109" s="108" t="s">
        <v>13</v>
      </c>
      <c r="I109" s="56">
        <v>5</v>
      </c>
      <c r="J109" s="56">
        <v>4912</v>
      </c>
      <c r="K109" s="56">
        <v>313</v>
      </c>
      <c r="L109" s="105">
        <f>L112+L114</f>
        <v>3300</v>
      </c>
      <c r="M109" s="105">
        <f>M112+M114</f>
        <v>3500</v>
      </c>
      <c r="N109" s="105">
        <v>0</v>
      </c>
      <c r="O109" s="90">
        <v>0</v>
      </c>
      <c r="P109" s="90">
        <v>0</v>
      </c>
    </row>
    <row r="110" spans="1:16" ht="15.75" customHeight="1">
      <c r="A110" s="107"/>
      <c r="B110" s="89"/>
      <c r="C110" s="110"/>
      <c r="D110" s="110"/>
      <c r="E110" s="73"/>
      <c r="F110" s="56"/>
      <c r="G110" s="108"/>
      <c r="H110" s="108"/>
      <c r="I110" s="56"/>
      <c r="J110" s="56"/>
      <c r="K110" s="56"/>
      <c r="L110" s="106"/>
      <c r="M110" s="106"/>
      <c r="N110" s="106"/>
      <c r="O110" s="92"/>
      <c r="P110" s="92"/>
    </row>
    <row r="111" spans="1:16" ht="48.75" customHeight="1">
      <c r="A111" s="107"/>
      <c r="B111" s="89"/>
      <c r="C111" s="111"/>
      <c r="D111" s="111"/>
      <c r="E111" s="74"/>
      <c r="F111" s="56"/>
      <c r="G111" s="108"/>
      <c r="H111" s="108"/>
      <c r="I111" s="56"/>
      <c r="J111" s="56"/>
      <c r="K111" s="56"/>
      <c r="L111" s="106"/>
      <c r="M111" s="106"/>
      <c r="N111" s="106"/>
      <c r="O111" s="91"/>
      <c r="P111" s="91"/>
    </row>
    <row r="112" spans="1:16" ht="15.75" customHeight="1">
      <c r="A112" s="112" t="s">
        <v>36</v>
      </c>
      <c r="B112" s="75" t="s">
        <v>83</v>
      </c>
      <c r="C112" s="109">
        <v>2014</v>
      </c>
      <c r="D112" s="109">
        <v>2015</v>
      </c>
      <c r="E112" s="72" t="s">
        <v>57</v>
      </c>
      <c r="F112" s="56">
        <v>900</v>
      </c>
      <c r="G112" s="56">
        <v>1003</v>
      </c>
      <c r="H112" s="56" t="s">
        <v>13</v>
      </c>
      <c r="I112" s="56">
        <v>5</v>
      </c>
      <c r="J112" s="56">
        <v>4912</v>
      </c>
      <c r="K112" s="56">
        <v>313</v>
      </c>
      <c r="L112" s="105">
        <v>2500</v>
      </c>
      <c r="M112" s="105">
        <v>2700</v>
      </c>
      <c r="N112" s="119">
        <v>0</v>
      </c>
      <c r="O112" s="90">
        <v>0</v>
      </c>
      <c r="P112" s="90">
        <v>0</v>
      </c>
    </row>
    <row r="113" spans="1:16" ht="62.25" customHeight="1">
      <c r="A113" s="112"/>
      <c r="B113" s="77"/>
      <c r="C113" s="54"/>
      <c r="D113" s="54"/>
      <c r="E113" s="73"/>
      <c r="F113" s="56"/>
      <c r="G113" s="56"/>
      <c r="H113" s="56"/>
      <c r="I113" s="56"/>
      <c r="J113" s="56"/>
      <c r="K113" s="56"/>
      <c r="L113" s="105"/>
      <c r="M113" s="105"/>
      <c r="N113" s="119"/>
      <c r="O113" s="91"/>
      <c r="P113" s="91"/>
    </row>
    <row r="114" spans="1:16" ht="30.75" customHeight="1">
      <c r="A114" s="112" t="s">
        <v>37</v>
      </c>
      <c r="B114" s="75" t="s">
        <v>83</v>
      </c>
      <c r="C114" s="109">
        <v>2014</v>
      </c>
      <c r="D114" s="109">
        <v>2015</v>
      </c>
      <c r="E114" s="72" t="s">
        <v>58</v>
      </c>
      <c r="F114" s="56"/>
      <c r="G114" s="56"/>
      <c r="H114" s="56"/>
      <c r="I114" s="56"/>
      <c r="J114" s="56"/>
      <c r="K114" s="56"/>
      <c r="L114" s="119">
        <v>800</v>
      </c>
      <c r="M114" s="119">
        <v>800</v>
      </c>
      <c r="N114" s="119">
        <v>0</v>
      </c>
      <c r="O114" s="90">
        <v>0</v>
      </c>
      <c r="P114" s="90">
        <v>0</v>
      </c>
    </row>
    <row r="115" spans="1:16" ht="65.25" customHeight="1">
      <c r="A115" s="112"/>
      <c r="B115" s="77"/>
      <c r="C115" s="54"/>
      <c r="D115" s="54"/>
      <c r="E115" s="73"/>
      <c r="F115" s="56"/>
      <c r="G115" s="56"/>
      <c r="H115" s="56"/>
      <c r="I115" s="56"/>
      <c r="J115" s="56"/>
      <c r="K115" s="56"/>
      <c r="L115" s="119"/>
      <c r="M115" s="119"/>
      <c r="N115" s="119"/>
      <c r="O115" s="91"/>
      <c r="P115" s="91"/>
    </row>
    <row r="116" spans="1:16" ht="121.5" customHeight="1">
      <c r="A116" s="7" t="s">
        <v>38</v>
      </c>
      <c r="B116" s="29"/>
      <c r="C116" s="29"/>
      <c r="D116" s="29"/>
      <c r="E116" s="28"/>
      <c r="F116" s="15"/>
      <c r="G116" s="15"/>
      <c r="H116" s="15"/>
      <c r="I116" s="15"/>
      <c r="J116" s="15"/>
      <c r="K116" s="15"/>
      <c r="L116" s="41">
        <f>L117+L143</f>
        <v>89608</v>
      </c>
      <c r="M116" s="41">
        <f>M117+M143</f>
        <v>89648</v>
      </c>
      <c r="N116" s="41">
        <v>89697</v>
      </c>
      <c r="O116" s="33">
        <v>89697</v>
      </c>
      <c r="P116" s="33">
        <v>89697</v>
      </c>
    </row>
    <row r="117" spans="1:16" ht="18.75" customHeight="1">
      <c r="A117" s="55" t="s">
        <v>39</v>
      </c>
      <c r="B117" s="109"/>
      <c r="C117" s="109"/>
      <c r="D117" s="109"/>
      <c r="E117" s="113"/>
      <c r="F117" s="15"/>
      <c r="G117" s="15"/>
      <c r="H117" s="15"/>
      <c r="I117" s="15"/>
      <c r="J117" s="15"/>
      <c r="K117" s="15"/>
      <c r="L117" s="41">
        <f>L118+L119+L120+L121+L122+L123+L124+L125+L126+L127+L128+L129+L130+L131+L132+L133+L134+L135+L136+L137+L138+L139+L140+L141+L142</f>
        <v>39081</v>
      </c>
      <c r="M117" s="41">
        <f>M118+M119+M120+M121+M122+M123+M124+M125+M126+M127+M128+M129+M130+M131+M132+M133+M134+M135+M136+M137+M138+M139+M140+M141+M142</f>
        <v>39083</v>
      </c>
      <c r="N117" s="41">
        <v>39090</v>
      </c>
      <c r="O117" s="35">
        <v>39090</v>
      </c>
      <c r="P117" s="35">
        <v>39090</v>
      </c>
    </row>
    <row r="118" spans="1:16" ht="15.75" customHeight="1">
      <c r="A118" s="55"/>
      <c r="B118" s="53"/>
      <c r="C118" s="53"/>
      <c r="D118" s="53"/>
      <c r="E118" s="114"/>
      <c r="F118" s="15">
        <v>974</v>
      </c>
      <c r="G118" s="17" t="s">
        <v>18</v>
      </c>
      <c r="H118" s="17" t="s">
        <v>13</v>
      </c>
      <c r="I118" s="15">
        <v>6</v>
      </c>
      <c r="J118" s="15">
        <v>2902</v>
      </c>
      <c r="K118" s="15">
        <v>121</v>
      </c>
      <c r="L118" s="40">
        <f>4158000/1000</f>
        <v>4158</v>
      </c>
      <c r="M118" s="40">
        <f>4158000/1000</f>
        <v>4158</v>
      </c>
      <c r="N118" s="40">
        <v>4158</v>
      </c>
      <c r="O118" s="35">
        <v>4158</v>
      </c>
      <c r="P118" s="35">
        <v>4158</v>
      </c>
    </row>
    <row r="119" spans="1:16" ht="15" customHeight="1">
      <c r="A119" s="55"/>
      <c r="B119" s="53"/>
      <c r="C119" s="53"/>
      <c r="D119" s="53"/>
      <c r="E119" s="114"/>
      <c r="F119" s="15">
        <v>974</v>
      </c>
      <c r="G119" s="17" t="s">
        <v>18</v>
      </c>
      <c r="H119" s="17" t="s">
        <v>13</v>
      </c>
      <c r="I119" s="15">
        <v>6</v>
      </c>
      <c r="J119" s="15">
        <v>2902</v>
      </c>
      <c r="K119" s="15">
        <v>121</v>
      </c>
      <c r="L119" s="40">
        <f>1256000/1000</f>
        <v>1256</v>
      </c>
      <c r="M119" s="40">
        <f>1256000/1000</f>
        <v>1256</v>
      </c>
      <c r="N119" s="40">
        <v>1256</v>
      </c>
      <c r="O119" s="35">
        <v>1256</v>
      </c>
      <c r="P119" s="35">
        <v>1256</v>
      </c>
    </row>
    <row r="120" spans="1:16" ht="15.75">
      <c r="A120" s="55"/>
      <c r="B120" s="53"/>
      <c r="C120" s="53"/>
      <c r="D120" s="53"/>
      <c r="E120" s="114"/>
      <c r="F120" s="15">
        <v>974</v>
      </c>
      <c r="G120" s="17" t="s">
        <v>18</v>
      </c>
      <c r="H120" s="17" t="s">
        <v>13</v>
      </c>
      <c r="I120" s="15">
        <v>6</v>
      </c>
      <c r="J120" s="15">
        <v>2902</v>
      </c>
      <c r="K120" s="15">
        <v>122</v>
      </c>
      <c r="L120" s="40">
        <f>1000/1000</f>
        <v>1</v>
      </c>
      <c r="M120" s="40">
        <f>1000/1000</f>
        <v>1</v>
      </c>
      <c r="N120" s="40">
        <v>1</v>
      </c>
      <c r="O120" s="35">
        <v>1</v>
      </c>
      <c r="P120" s="35">
        <v>1</v>
      </c>
    </row>
    <row r="121" spans="1:16" ht="15.75">
      <c r="A121" s="55"/>
      <c r="B121" s="53"/>
      <c r="C121" s="53"/>
      <c r="D121" s="53"/>
      <c r="E121" s="114"/>
      <c r="F121" s="15">
        <v>974</v>
      </c>
      <c r="G121" s="17" t="s">
        <v>18</v>
      </c>
      <c r="H121" s="17" t="s">
        <v>13</v>
      </c>
      <c r="I121" s="15">
        <v>6</v>
      </c>
      <c r="J121" s="15">
        <v>2902</v>
      </c>
      <c r="K121" s="15">
        <v>242</v>
      </c>
      <c r="L121" s="40">
        <f>49000/1000</f>
        <v>49</v>
      </c>
      <c r="M121" s="40">
        <f>49000/1000</f>
        <v>49</v>
      </c>
      <c r="N121" s="40">
        <v>49</v>
      </c>
      <c r="O121" s="35">
        <v>49</v>
      </c>
      <c r="P121" s="35">
        <v>49</v>
      </c>
    </row>
    <row r="122" spans="1:16" ht="15.75">
      <c r="A122" s="55"/>
      <c r="B122" s="53"/>
      <c r="C122" s="53"/>
      <c r="D122" s="53"/>
      <c r="E122" s="114"/>
      <c r="F122" s="15">
        <v>974</v>
      </c>
      <c r="G122" s="17" t="s">
        <v>18</v>
      </c>
      <c r="H122" s="17" t="s">
        <v>13</v>
      </c>
      <c r="I122" s="15">
        <v>6</v>
      </c>
      <c r="J122" s="15">
        <v>2902</v>
      </c>
      <c r="K122" s="15">
        <v>242</v>
      </c>
      <c r="L122" s="40">
        <v>1</v>
      </c>
      <c r="M122" s="40">
        <v>1</v>
      </c>
      <c r="N122" s="40">
        <v>1</v>
      </c>
      <c r="O122" s="35">
        <v>1</v>
      </c>
      <c r="P122" s="35">
        <v>1</v>
      </c>
    </row>
    <row r="123" spans="1:16" ht="15.75">
      <c r="A123" s="55"/>
      <c r="B123" s="53"/>
      <c r="C123" s="53"/>
      <c r="D123" s="53"/>
      <c r="E123" s="114"/>
      <c r="F123" s="15">
        <v>974</v>
      </c>
      <c r="G123" s="17" t="s">
        <v>18</v>
      </c>
      <c r="H123" s="17" t="s">
        <v>13</v>
      </c>
      <c r="I123" s="15">
        <v>6</v>
      </c>
      <c r="J123" s="15">
        <v>2902</v>
      </c>
      <c r="K123" s="15">
        <v>242</v>
      </c>
      <c r="L123" s="40">
        <v>1</v>
      </c>
      <c r="M123" s="40">
        <v>1</v>
      </c>
      <c r="N123" s="40">
        <v>1</v>
      </c>
      <c r="O123" s="35">
        <v>1</v>
      </c>
      <c r="P123" s="35">
        <v>1</v>
      </c>
    </row>
    <row r="124" spans="1:16" ht="15.75">
      <c r="A124" s="55"/>
      <c r="B124" s="53"/>
      <c r="C124" s="53"/>
      <c r="D124" s="53"/>
      <c r="E124" s="114"/>
      <c r="F124" s="15">
        <v>974</v>
      </c>
      <c r="G124" s="17" t="s">
        <v>18</v>
      </c>
      <c r="H124" s="17" t="s">
        <v>13</v>
      </c>
      <c r="I124" s="15">
        <v>6</v>
      </c>
      <c r="J124" s="15">
        <v>2902</v>
      </c>
      <c r="K124" s="15">
        <v>244</v>
      </c>
      <c r="L124" s="40">
        <f>25000/1000</f>
        <v>25</v>
      </c>
      <c r="M124" s="40">
        <f>25000/1000</f>
        <v>25</v>
      </c>
      <c r="N124" s="40">
        <v>25</v>
      </c>
      <c r="O124" s="35">
        <v>25</v>
      </c>
      <c r="P124" s="35">
        <v>25</v>
      </c>
    </row>
    <row r="125" spans="1:16" ht="15.75">
      <c r="A125" s="55"/>
      <c r="B125" s="53"/>
      <c r="C125" s="53"/>
      <c r="D125" s="53"/>
      <c r="E125" s="114"/>
      <c r="F125" s="15">
        <v>974</v>
      </c>
      <c r="G125" s="17" t="s">
        <v>18</v>
      </c>
      <c r="H125" s="17" t="s">
        <v>13</v>
      </c>
      <c r="I125" s="15">
        <v>6</v>
      </c>
      <c r="J125" s="15">
        <v>2902</v>
      </c>
      <c r="K125" s="15">
        <v>244</v>
      </c>
      <c r="L125" s="40">
        <f>142000/1000</f>
        <v>142</v>
      </c>
      <c r="M125" s="40">
        <f>142000/1000</f>
        <v>142</v>
      </c>
      <c r="N125" s="40">
        <v>142</v>
      </c>
      <c r="O125" s="35">
        <v>142</v>
      </c>
      <c r="P125" s="35">
        <v>142</v>
      </c>
    </row>
    <row r="126" spans="1:16" ht="15.75">
      <c r="A126" s="55"/>
      <c r="B126" s="53"/>
      <c r="C126" s="53"/>
      <c r="D126" s="53"/>
      <c r="E126" s="114"/>
      <c r="F126" s="15">
        <v>974</v>
      </c>
      <c r="G126" s="17" t="s">
        <v>18</v>
      </c>
      <c r="H126" s="17" t="s">
        <v>13</v>
      </c>
      <c r="I126" s="15">
        <v>6</v>
      </c>
      <c r="J126" s="15">
        <v>2902</v>
      </c>
      <c r="K126" s="15">
        <v>244</v>
      </c>
      <c r="L126" s="40">
        <f>7000/1000</f>
        <v>7</v>
      </c>
      <c r="M126" s="40">
        <f>7000/1000</f>
        <v>7</v>
      </c>
      <c r="N126" s="40">
        <v>7</v>
      </c>
      <c r="O126" s="35">
        <v>7</v>
      </c>
      <c r="P126" s="35">
        <v>7</v>
      </c>
    </row>
    <row r="127" spans="1:16" ht="15.75">
      <c r="A127" s="55"/>
      <c r="B127" s="53"/>
      <c r="C127" s="53"/>
      <c r="D127" s="53"/>
      <c r="E127" s="114"/>
      <c r="F127" s="15">
        <v>974</v>
      </c>
      <c r="G127" s="17" t="s">
        <v>18</v>
      </c>
      <c r="H127" s="17" t="s">
        <v>13</v>
      </c>
      <c r="I127" s="15">
        <v>6</v>
      </c>
      <c r="J127" s="15">
        <v>2902</v>
      </c>
      <c r="K127" s="15">
        <v>244</v>
      </c>
      <c r="L127" s="40">
        <f>37000/1000</f>
        <v>37</v>
      </c>
      <c r="M127" s="40">
        <f>37000/1000</f>
        <v>37</v>
      </c>
      <c r="N127" s="40">
        <v>37</v>
      </c>
      <c r="O127" s="35">
        <v>37</v>
      </c>
      <c r="P127" s="35">
        <v>37</v>
      </c>
    </row>
    <row r="128" spans="1:16" ht="15.75">
      <c r="A128" s="55"/>
      <c r="B128" s="53"/>
      <c r="C128" s="53"/>
      <c r="D128" s="53"/>
      <c r="E128" s="114"/>
      <c r="F128" s="15">
        <v>974</v>
      </c>
      <c r="G128" s="17" t="s">
        <v>18</v>
      </c>
      <c r="H128" s="17" t="s">
        <v>13</v>
      </c>
      <c r="I128" s="15">
        <v>6</v>
      </c>
      <c r="J128" s="15">
        <v>2902</v>
      </c>
      <c r="K128" s="15">
        <v>244</v>
      </c>
      <c r="L128" s="40">
        <f>13000/1000</f>
        <v>13</v>
      </c>
      <c r="M128" s="40">
        <f>13000/1000</f>
        <v>13</v>
      </c>
      <c r="N128" s="40">
        <v>13</v>
      </c>
      <c r="O128" s="35">
        <v>13</v>
      </c>
      <c r="P128" s="35">
        <v>13</v>
      </c>
    </row>
    <row r="129" spans="1:16" ht="15.75">
      <c r="A129" s="55"/>
      <c r="B129" s="53"/>
      <c r="C129" s="53"/>
      <c r="D129" s="53"/>
      <c r="E129" s="114"/>
      <c r="F129" s="15">
        <v>974</v>
      </c>
      <c r="G129" s="17" t="s">
        <v>18</v>
      </c>
      <c r="H129" s="17" t="s">
        <v>13</v>
      </c>
      <c r="I129" s="15">
        <v>6</v>
      </c>
      <c r="J129" s="15">
        <v>2902</v>
      </c>
      <c r="K129" s="15">
        <v>851</v>
      </c>
      <c r="L129" s="40">
        <f>10000/1000</f>
        <v>10</v>
      </c>
      <c r="M129" s="40">
        <f>10000/1000</f>
        <v>10</v>
      </c>
      <c r="N129" s="40">
        <v>10</v>
      </c>
      <c r="O129" s="35">
        <v>10</v>
      </c>
      <c r="P129" s="35">
        <v>10</v>
      </c>
    </row>
    <row r="130" spans="1:16" ht="15.75">
      <c r="A130" s="55"/>
      <c r="B130" s="53"/>
      <c r="C130" s="53"/>
      <c r="D130" s="53"/>
      <c r="E130" s="114"/>
      <c r="F130" s="15">
        <v>974</v>
      </c>
      <c r="G130" s="17" t="s">
        <v>19</v>
      </c>
      <c r="H130" s="17" t="s">
        <v>13</v>
      </c>
      <c r="I130" s="15">
        <v>6</v>
      </c>
      <c r="J130" s="15">
        <v>2974</v>
      </c>
      <c r="K130" s="15">
        <v>121</v>
      </c>
      <c r="L130" s="40">
        <f>22172000/1000</f>
        <v>22172</v>
      </c>
      <c r="M130" s="40">
        <f>22172000/1000</f>
        <v>22172</v>
      </c>
      <c r="N130" s="40">
        <v>22172</v>
      </c>
      <c r="O130" s="35">
        <v>22172</v>
      </c>
      <c r="P130" s="35">
        <v>22172</v>
      </c>
    </row>
    <row r="131" spans="1:16" ht="15.75">
      <c r="A131" s="55"/>
      <c r="B131" s="53"/>
      <c r="C131" s="53"/>
      <c r="D131" s="53"/>
      <c r="E131" s="114"/>
      <c r="F131" s="15">
        <v>974</v>
      </c>
      <c r="G131" s="17" t="s">
        <v>19</v>
      </c>
      <c r="H131" s="17" t="s">
        <v>13</v>
      </c>
      <c r="I131" s="15">
        <v>6</v>
      </c>
      <c r="J131" s="15">
        <v>2974</v>
      </c>
      <c r="K131" s="15">
        <v>121</v>
      </c>
      <c r="L131" s="40">
        <f>6697000/1000</f>
        <v>6697</v>
      </c>
      <c r="M131" s="40">
        <f>6697000/1000</f>
        <v>6697</v>
      </c>
      <c r="N131" s="40">
        <v>6697</v>
      </c>
      <c r="O131" s="35">
        <v>6697</v>
      </c>
      <c r="P131" s="35">
        <v>6697</v>
      </c>
    </row>
    <row r="132" spans="1:16" ht="15.75">
      <c r="A132" s="55"/>
      <c r="B132" s="53"/>
      <c r="C132" s="53"/>
      <c r="D132" s="53"/>
      <c r="E132" s="114"/>
      <c r="F132" s="15">
        <v>974</v>
      </c>
      <c r="G132" s="17" t="s">
        <v>19</v>
      </c>
      <c r="H132" s="17" t="s">
        <v>13</v>
      </c>
      <c r="I132" s="15">
        <v>6</v>
      </c>
      <c r="J132" s="15">
        <v>2974</v>
      </c>
      <c r="K132" s="15">
        <v>122</v>
      </c>
      <c r="L132" s="40">
        <f>37000/1000</f>
        <v>37</v>
      </c>
      <c r="M132" s="40">
        <f>37000/1000</f>
        <v>37</v>
      </c>
      <c r="N132" s="40">
        <v>37</v>
      </c>
      <c r="O132" s="35">
        <v>37</v>
      </c>
      <c r="P132" s="35">
        <v>37</v>
      </c>
    </row>
    <row r="133" spans="1:16" ht="15.75">
      <c r="A133" s="55"/>
      <c r="B133" s="53"/>
      <c r="C133" s="53"/>
      <c r="D133" s="53"/>
      <c r="E133" s="114"/>
      <c r="F133" s="15">
        <v>974</v>
      </c>
      <c r="G133" s="17" t="s">
        <v>19</v>
      </c>
      <c r="H133" s="17" t="s">
        <v>13</v>
      </c>
      <c r="I133" s="15">
        <v>6</v>
      </c>
      <c r="J133" s="15">
        <v>2974</v>
      </c>
      <c r="K133" s="15">
        <v>242</v>
      </c>
      <c r="L133" s="40">
        <f>700000/1000</f>
        <v>700</v>
      </c>
      <c r="M133" s="40">
        <f>700000/1000</f>
        <v>700</v>
      </c>
      <c r="N133" s="40">
        <v>700</v>
      </c>
      <c r="O133" s="35">
        <v>700</v>
      </c>
      <c r="P133" s="35">
        <v>700</v>
      </c>
    </row>
    <row r="134" spans="1:16" ht="15.75">
      <c r="A134" s="55"/>
      <c r="B134" s="53"/>
      <c r="C134" s="53"/>
      <c r="D134" s="53"/>
      <c r="E134" s="114"/>
      <c r="F134" s="15">
        <v>974</v>
      </c>
      <c r="G134" s="17" t="s">
        <v>19</v>
      </c>
      <c r="H134" s="17" t="s">
        <v>13</v>
      </c>
      <c r="I134" s="15">
        <v>6</v>
      </c>
      <c r="J134" s="15">
        <v>2974</v>
      </c>
      <c r="K134" s="15">
        <v>244</v>
      </c>
      <c r="L134" s="40">
        <f>750000/1000</f>
        <v>750</v>
      </c>
      <c r="M134" s="40">
        <f>750000/1000</f>
        <v>750</v>
      </c>
      <c r="N134" s="40">
        <v>750</v>
      </c>
      <c r="O134" s="35">
        <v>750</v>
      </c>
      <c r="P134" s="35">
        <v>750</v>
      </c>
    </row>
    <row r="135" spans="1:16" ht="15.75">
      <c r="A135" s="55"/>
      <c r="B135" s="53"/>
      <c r="C135" s="53"/>
      <c r="D135" s="53"/>
      <c r="E135" s="114"/>
      <c r="F135" s="15">
        <v>974</v>
      </c>
      <c r="G135" s="17" t="s">
        <v>19</v>
      </c>
      <c r="H135" s="17" t="s">
        <v>13</v>
      </c>
      <c r="I135" s="15">
        <v>6</v>
      </c>
      <c r="J135" s="15">
        <v>2974</v>
      </c>
      <c r="K135" s="15">
        <v>244</v>
      </c>
      <c r="L135" s="40">
        <f>1218000/1000</f>
        <v>1218</v>
      </c>
      <c r="M135" s="40">
        <f>1218000/1000</f>
        <v>1218</v>
      </c>
      <c r="N135" s="40">
        <v>1218</v>
      </c>
      <c r="O135" s="35">
        <v>1218</v>
      </c>
      <c r="P135" s="35">
        <v>1218</v>
      </c>
    </row>
    <row r="136" spans="1:16" ht="15.75">
      <c r="A136" s="55"/>
      <c r="B136" s="53"/>
      <c r="C136" s="53"/>
      <c r="D136" s="53"/>
      <c r="E136" s="114"/>
      <c r="F136" s="15">
        <v>974</v>
      </c>
      <c r="G136" s="17" t="s">
        <v>19</v>
      </c>
      <c r="H136" s="17" t="s">
        <v>13</v>
      </c>
      <c r="I136" s="15">
        <v>6</v>
      </c>
      <c r="J136" s="15">
        <v>2974</v>
      </c>
      <c r="K136" s="15">
        <v>244</v>
      </c>
      <c r="L136" s="40">
        <f>707000/1000</f>
        <v>707</v>
      </c>
      <c r="M136" s="40">
        <f>707000/1000</f>
        <v>707</v>
      </c>
      <c r="N136" s="40">
        <v>707</v>
      </c>
      <c r="O136" s="35">
        <v>707</v>
      </c>
      <c r="P136" s="35">
        <v>707</v>
      </c>
    </row>
    <row r="137" spans="1:16" ht="15.75">
      <c r="A137" s="55"/>
      <c r="B137" s="53"/>
      <c r="C137" s="53"/>
      <c r="D137" s="53"/>
      <c r="E137" s="114"/>
      <c r="F137" s="15">
        <v>974</v>
      </c>
      <c r="G137" s="17" t="s">
        <v>19</v>
      </c>
      <c r="H137" s="17" t="s">
        <v>13</v>
      </c>
      <c r="I137" s="15">
        <v>6</v>
      </c>
      <c r="J137" s="15">
        <v>2974</v>
      </c>
      <c r="K137" s="15">
        <v>244</v>
      </c>
      <c r="L137" s="40">
        <f>300000/1000</f>
        <v>300</v>
      </c>
      <c r="M137" s="40">
        <f>300000/1000</f>
        <v>300</v>
      </c>
      <c r="N137" s="40">
        <v>300</v>
      </c>
      <c r="O137" s="35">
        <v>300</v>
      </c>
      <c r="P137" s="35">
        <v>300</v>
      </c>
    </row>
    <row r="138" spans="1:16" ht="15.75">
      <c r="A138" s="55"/>
      <c r="B138" s="53"/>
      <c r="C138" s="53"/>
      <c r="D138" s="53"/>
      <c r="E138" s="114"/>
      <c r="F138" s="15">
        <v>974</v>
      </c>
      <c r="G138" s="17" t="s">
        <v>19</v>
      </c>
      <c r="H138" s="17" t="s">
        <v>13</v>
      </c>
      <c r="I138" s="15">
        <v>6</v>
      </c>
      <c r="J138" s="15">
        <v>2974</v>
      </c>
      <c r="K138" s="15">
        <v>851</v>
      </c>
      <c r="L138" s="40">
        <f>85000/1000</f>
        <v>85</v>
      </c>
      <c r="M138" s="40">
        <f>85000/1000</f>
        <v>85</v>
      </c>
      <c r="N138" s="40">
        <v>85</v>
      </c>
      <c r="O138" s="35">
        <v>85</v>
      </c>
      <c r="P138" s="35">
        <v>85</v>
      </c>
    </row>
    <row r="139" spans="1:16" ht="15.75">
      <c r="A139" s="55"/>
      <c r="B139" s="54"/>
      <c r="C139" s="54"/>
      <c r="D139" s="54"/>
      <c r="E139" s="115"/>
      <c r="F139" s="15">
        <v>974</v>
      </c>
      <c r="G139" s="17" t="s">
        <v>19</v>
      </c>
      <c r="H139" s="17" t="s">
        <v>13</v>
      </c>
      <c r="I139" s="15">
        <v>6</v>
      </c>
      <c r="J139" s="15">
        <v>2974</v>
      </c>
      <c r="K139" s="15">
        <v>852</v>
      </c>
      <c r="L139" s="40">
        <f>32000/1000</f>
        <v>32</v>
      </c>
      <c r="M139" s="40">
        <f>32000/1000</f>
        <v>32</v>
      </c>
      <c r="N139" s="40">
        <v>32</v>
      </c>
      <c r="O139" s="35">
        <v>32</v>
      </c>
      <c r="P139" s="35">
        <v>32</v>
      </c>
    </row>
    <row r="140" spans="1:16" ht="115.5" customHeight="1">
      <c r="A140" s="8" t="s">
        <v>20</v>
      </c>
      <c r="B140" s="109"/>
      <c r="C140" s="109"/>
      <c r="D140" s="109"/>
      <c r="E140" s="113"/>
      <c r="F140" s="15">
        <v>974</v>
      </c>
      <c r="G140" s="17" t="s">
        <v>19</v>
      </c>
      <c r="H140" s="17" t="s">
        <v>13</v>
      </c>
      <c r="I140" s="15">
        <v>6</v>
      </c>
      <c r="J140" s="15">
        <v>2823</v>
      </c>
      <c r="K140" s="15">
        <v>244</v>
      </c>
      <c r="L140" s="45">
        <v>150</v>
      </c>
      <c r="M140" s="45">
        <v>150</v>
      </c>
      <c r="N140" s="45">
        <v>150</v>
      </c>
      <c r="O140" s="33">
        <v>150</v>
      </c>
      <c r="P140" s="33">
        <v>150</v>
      </c>
    </row>
    <row r="141" spans="1:16" ht="145.5" customHeight="1">
      <c r="A141" s="8" t="s">
        <v>21</v>
      </c>
      <c r="B141" s="53"/>
      <c r="C141" s="53"/>
      <c r="D141" s="53"/>
      <c r="E141" s="114"/>
      <c r="F141" s="15">
        <v>974</v>
      </c>
      <c r="G141" s="17" t="s">
        <v>19</v>
      </c>
      <c r="H141" s="17" t="s">
        <v>13</v>
      </c>
      <c r="I141" s="15">
        <v>6</v>
      </c>
      <c r="J141" s="15">
        <v>2823</v>
      </c>
      <c r="K141" s="15">
        <v>244</v>
      </c>
      <c r="L141" s="45">
        <v>300</v>
      </c>
      <c r="M141" s="45">
        <v>300</v>
      </c>
      <c r="N141" s="45">
        <v>305</v>
      </c>
      <c r="O141" s="33">
        <v>305</v>
      </c>
      <c r="P141" s="33">
        <v>305</v>
      </c>
    </row>
    <row r="142" spans="1:16" ht="72" customHeight="1">
      <c r="A142" s="8" t="s">
        <v>73</v>
      </c>
      <c r="B142" s="54"/>
      <c r="C142" s="54"/>
      <c r="D142" s="54"/>
      <c r="E142" s="115"/>
      <c r="F142" s="15">
        <v>974</v>
      </c>
      <c r="G142" s="17" t="s">
        <v>19</v>
      </c>
      <c r="H142" s="17" t="s">
        <v>13</v>
      </c>
      <c r="I142" s="15">
        <v>6</v>
      </c>
      <c r="J142" s="15">
        <v>2823</v>
      </c>
      <c r="K142" s="15">
        <v>244</v>
      </c>
      <c r="L142" s="45">
        <v>233</v>
      </c>
      <c r="M142" s="45">
        <v>235</v>
      </c>
      <c r="N142" s="45">
        <v>237</v>
      </c>
      <c r="O142" s="33">
        <v>237</v>
      </c>
      <c r="P142" s="33">
        <v>237</v>
      </c>
    </row>
    <row r="143" spans="1:16" ht="15.75">
      <c r="A143" s="72" t="s">
        <v>76</v>
      </c>
      <c r="B143" s="109"/>
      <c r="C143" s="109"/>
      <c r="D143" s="109"/>
      <c r="E143" s="113"/>
      <c r="F143" s="15"/>
      <c r="G143" s="15"/>
      <c r="H143" s="17"/>
      <c r="I143" s="15"/>
      <c r="J143" s="26"/>
      <c r="K143" s="15"/>
      <c r="L143" s="44">
        <f>L144+L145+L146+L147+L148+L149+L150+L151+L152+L153+L154+L155+L156+L157+L158+L159+L160+L161+L162+L163+L164+L165</f>
        <v>50527</v>
      </c>
      <c r="M143" s="44">
        <f>M144+M145+M146+M147+M148+M149+M150+M151+M152+M153+M154+M155+M156+M157+M158+M159+M160+M161+M162+M163+M164+M165</f>
        <v>50565</v>
      </c>
      <c r="N143" s="44">
        <v>50607</v>
      </c>
      <c r="O143" s="35">
        <v>50607</v>
      </c>
      <c r="P143" s="35">
        <v>50607</v>
      </c>
    </row>
    <row r="144" spans="1:16" ht="35.25" customHeight="1">
      <c r="A144" s="73"/>
      <c r="B144" s="53"/>
      <c r="C144" s="53"/>
      <c r="D144" s="53"/>
      <c r="E144" s="114"/>
      <c r="F144" s="15">
        <v>974</v>
      </c>
      <c r="G144" s="17" t="s">
        <v>18</v>
      </c>
      <c r="H144" s="17" t="s">
        <v>13</v>
      </c>
      <c r="I144" s="15">
        <v>6</v>
      </c>
      <c r="J144" s="26">
        <v>7017</v>
      </c>
      <c r="K144" s="15">
        <v>121</v>
      </c>
      <c r="L144" s="40">
        <v>938</v>
      </c>
      <c r="M144" s="40">
        <v>938</v>
      </c>
      <c r="N144" s="40">
        <v>938</v>
      </c>
      <c r="O144" s="33">
        <v>938</v>
      </c>
      <c r="P144" s="33">
        <v>938</v>
      </c>
    </row>
    <row r="145" spans="1:16" ht="15" customHeight="1">
      <c r="A145" s="73"/>
      <c r="B145" s="53"/>
      <c r="C145" s="53"/>
      <c r="D145" s="53"/>
      <c r="E145" s="114"/>
      <c r="F145" s="15">
        <v>974</v>
      </c>
      <c r="G145" s="17" t="s">
        <v>18</v>
      </c>
      <c r="H145" s="17" t="s">
        <v>13</v>
      </c>
      <c r="I145" s="15">
        <v>6</v>
      </c>
      <c r="J145" s="26">
        <v>7017</v>
      </c>
      <c r="K145" s="15">
        <v>121</v>
      </c>
      <c r="L145" s="40">
        <v>283</v>
      </c>
      <c r="M145" s="40">
        <v>283</v>
      </c>
      <c r="N145" s="40">
        <v>283</v>
      </c>
      <c r="O145" s="35">
        <v>283</v>
      </c>
      <c r="P145" s="35">
        <v>283</v>
      </c>
    </row>
    <row r="146" spans="1:16" ht="15" customHeight="1">
      <c r="A146" s="73"/>
      <c r="B146" s="53"/>
      <c r="C146" s="53"/>
      <c r="D146" s="53"/>
      <c r="E146" s="114"/>
      <c r="F146" s="15">
        <v>974</v>
      </c>
      <c r="G146" s="17" t="s">
        <v>18</v>
      </c>
      <c r="H146" s="17" t="s">
        <v>13</v>
      </c>
      <c r="I146" s="15">
        <v>6</v>
      </c>
      <c r="J146" s="26">
        <v>7017</v>
      </c>
      <c r="K146" s="15">
        <v>122</v>
      </c>
      <c r="L146" s="40">
        <v>1</v>
      </c>
      <c r="M146" s="40">
        <v>1</v>
      </c>
      <c r="N146" s="40">
        <v>1</v>
      </c>
      <c r="O146" s="35">
        <v>1</v>
      </c>
      <c r="P146" s="35">
        <v>1</v>
      </c>
    </row>
    <row r="147" spans="1:16" ht="15" customHeight="1">
      <c r="A147" s="73"/>
      <c r="B147" s="53"/>
      <c r="C147" s="53"/>
      <c r="D147" s="53"/>
      <c r="E147" s="114"/>
      <c r="F147" s="15">
        <v>974</v>
      </c>
      <c r="G147" s="17" t="s">
        <v>18</v>
      </c>
      <c r="H147" s="17" t="s">
        <v>13</v>
      </c>
      <c r="I147" s="15">
        <v>6</v>
      </c>
      <c r="J147" s="26">
        <v>7017</v>
      </c>
      <c r="K147" s="15">
        <v>242</v>
      </c>
      <c r="L147" s="40">
        <v>12</v>
      </c>
      <c r="M147" s="40">
        <v>12</v>
      </c>
      <c r="N147" s="40">
        <v>12</v>
      </c>
      <c r="O147" s="35">
        <v>12</v>
      </c>
      <c r="P147" s="35">
        <v>12</v>
      </c>
    </row>
    <row r="148" spans="1:16" ht="15" customHeight="1">
      <c r="A148" s="73"/>
      <c r="B148" s="53"/>
      <c r="C148" s="53"/>
      <c r="D148" s="53"/>
      <c r="E148" s="114"/>
      <c r="F148" s="15">
        <v>974</v>
      </c>
      <c r="G148" s="17" t="s">
        <v>18</v>
      </c>
      <c r="H148" s="17" t="s">
        <v>13</v>
      </c>
      <c r="I148" s="15">
        <v>6</v>
      </c>
      <c r="J148" s="26">
        <v>7017</v>
      </c>
      <c r="K148" s="15">
        <v>242</v>
      </c>
      <c r="L148" s="40">
        <v>2</v>
      </c>
      <c r="M148" s="40">
        <v>2</v>
      </c>
      <c r="N148" s="40">
        <v>2</v>
      </c>
      <c r="O148" s="35">
        <v>2</v>
      </c>
      <c r="P148" s="35">
        <v>2</v>
      </c>
    </row>
    <row r="149" spans="1:16" ht="15" customHeight="1">
      <c r="A149" s="73"/>
      <c r="B149" s="53"/>
      <c r="C149" s="53"/>
      <c r="D149" s="53"/>
      <c r="E149" s="114"/>
      <c r="F149" s="15">
        <v>974</v>
      </c>
      <c r="G149" s="17" t="s">
        <v>18</v>
      </c>
      <c r="H149" s="17" t="s">
        <v>13</v>
      </c>
      <c r="I149" s="15">
        <v>6</v>
      </c>
      <c r="J149" s="26">
        <v>7017</v>
      </c>
      <c r="K149" s="15">
        <v>244</v>
      </c>
      <c r="L149" s="40">
        <v>8</v>
      </c>
      <c r="M149" s="40">
        <v>8</v>
      </c>
      <c r="N149" s="40">
        <v>8</v>
      </c>
      <c r="O149" s="35">
        <v>8</v>
      </c>
      <c r="P149" s="35">
        <v>8</v>
      </c>
    </row>
    <row r="150" spans="1:16" ht="15" customHeight="1">
      <c r="A150" s="73"/>
      <c r="B150" s="53"/>
      <c r="C150" s="53"/>
      <c r="D150" s="53"/>
      <c r="E150" s="114"/>
      <c r="F150" s="15">
        <v>974</v>
      </c>
      <c r="G150" s="17" t="s">
        <v>18</v>
      </c>
      <c r="H150" s="17" t="s">
        <v>13</v>
      </c>
      <c r="I150" s="15">
        <v>6</v>
      </c>
      <c r="J150" s="26">
        <v>7017</v>
      </c>
      <c r="K150" s="15">
        <v>244</v>
      </c>
      <c r="L150" s="40">
        <v>24</v>
      </c>
      <c r="M150" s="40">
        <v>24</v>
      </c>
      <c r="N150" s="40">
        <v>24</v>
      </c>
      <c r="O150" s="35">
        <v>24</v>
      </c>
      <c r="P150" s="35">
        <v>24</v>
      </c>
    </row>
    <row r="151" spans="1:16" ht="15" customHeight="1">
      <c r="A151" s="73"/>
      <c r="B151" s="53"/>
      <c r="C151" s="53"/>
      <c r="D151" s="53"/>
      <c r="E151" s="114"/>
      <c r="F151" s="15">
        <v>974</v>
      </c>
      <c r="G151" s="17" t="s">
        <v>18</v>
      </c>
      <c r="H151" s="17" t="s">
        <v>13</v>
      </c>
      <c r="I151" s="15">
        <v>6</v>
      </c>
      <c r="J151" s="26">
        <v>7017</v>
      </c>
      <c r="K151" s="15">
        <v>244</v>
      </c>
      <c r="L151" s="40">
        <v>16</v>
      </c>
      <c r="M151" s="40">
        <v>16</v>
      </c>
      <c r="N151" s="40">
        <v>16</v>
      </c>
      <c r="O151" s="35">
        <v>16</v>
      </c>
      <c r="P151" s="35">
        <v>16</v>
      </c>
    </row>
    <row r="152" spans="1:16" ht="15" customHeight="1">
      <c r="A152" s="73"/>
      <c r="B152" s="53"/>
      <c r="C152" s="53"/>
      <c r="D152" s="53"/>
      <c r="E152" s="114"/>
      <c r="F152" s="15">
        <v>974</v>
      </c>
      <c r="G152" s="17" t="s">
        <v>18</v>
      </c>
      <c r="H152" s="17" t="s">
        <v>13</v>
      </c>
      <c r="I152" s="15">
        <v>6</v>
      </c>
      <c r="J152" s="26">
        <v>7017</v>
      </c>
      <c r="K152" s="15">
        <v>244</v>
      </c>
      <c r="L152" s="40">
        <v>12</v>
      </c>
      <c r="M152" s="40">
        <v>12</v>
      </c>
      <c r="N152" s="40">
        <v>12</v>
      </c>
      <c r="O152" s="35">
        <v>12</v>
      </c>
      <c r="P152" s="35">
        <v>12</v>
      </c>
    </row>
    <row r="153" spans="1:16" ht="15" customHeight="1">
      <c r="A153" s="73"/>
      <c r="B153" s="53"/>
      <c r="C153" s="53"/>
      <c r="D153" s="53"/>
      <c r="E153" s="114"/>
      <c r="F153" s="15">
        <v>974</v>
      </c>
      <c r="G153" s="17" t="s">
        <v>18</v>
      </c>
      <c r="H153" s="17" t="s">
        <v>13</v>
      </c>
      <c r="I153" s="15">
        <v>6</v>
      </c>
      <c r="J153" s="26">
        <v>7017</v>
      </c>
      <c r="K153" s="15">
        <v>244</v>
      </c>
      <c r="L153" s="40">
        <v>5</v>
      </c>
      <c r="M153" s="40">
        <v>5</v>
      </c>
      <c r="N153" s="40">
        <v>5</v>
      </c>
      <c r="O153" s="35">
        <v>5</v>
      </c>
      <c r="P153" s="35">
        <v>5</v>
      </c>
    </row>
    <row r="154" spans="1:16" ht="15" customHeight="1">
      <c r="A154" s="73"/>
      <c r="B154" s="53"/>
      <c r="C154" s="53"/>
      <c r="D154" s="53"/>
      <c r="E154" s="114"/>
      <c r="F154" s="15">
        <v>974</v>
      </c>
      <c r="G154" s="17" t="s">
        <v>16</v>
      </c>
      <c r="H154" s="17" t="s">
        <v>13</v>
      </c>
      <c r="I154" s="15">
        <v>6</v>
      </c>
      <c r="J154" s="26">
        <v>7024</v>
      </c>
      <c r="K154" s="15">
        <v>244</v>
      </c>
      <c r="L154" s="40">
        <v>22620</v>
      </c>
      <c r="M154" s="40">
        <v>22620</v>
      </c>
      <c r="N154" s="40">
        <v>22620</v>
      </c>
      <c r="O154" s="35">
        <v>22620</v>
      </c>
      <c r="P154" s="35">
        <v>22620</v>
      </c>
    </row>
    <row r="155" spans="1:16" ht="15" customHeight="1">
      <c r="A155" s="73"/>
      <c r="B155" s="53"/>
      <c r="C155" s="53"/>
      <c r="D155" s="53"/>
      <c r="E155" s="114"/>
      <c r="F155" s="15">
        <v>974</v>
      </c>
      <c r="G155" s="17" t="s">
        <v>16</v>
      </c>
      <c r="H155" s="17" t="s">
        <v>13</v>
      </c>
      <c r="I155" s="15">
        <v>6</v>
      </c>
      <c r="J155" s="26">
        <v>7024</v>
      </c>
      <c r="K155" s="15">
        <v>810</v>
      </c>
      <c r="L155" s="40">
        <v>350</v>
      </c>
      <c r="M155" s="40">
        <v>350</v>
      </c>
      <c r="N155" s="40">
        <v>350</v>
      </c>
      <c r="O155" s="35">
        <v>350</v>
      </c>
      <c r="P155" s="35">
        <v>350</v>
      </c>
    </row>
    <row r="156" spans="1:16" ht="15" customHeight="1">
      <c r="A156" s="73"/>
      <c r="B156" s="53"/>
      <c r="C156" s="53"/>
      <c r="D156" s="53"/>
      <c r="E156" s="114"/>
      <c r="F156" s="15">
        <v>974</v>
      </c>
      <c r="G156" s="17" t="s">
        <v>16</v>
      </c>
      <c r="H156" s="17" t="s">
        <v>13</v>
      </c>
      <c r="I156" s="15">
        <v>6</v>
      </c>
      <c r="J156" s="26">
        <v>7024</v>
      </c>
      <c r="K156" s="15">
        <v>810</v>
      </c>
      <c r="L156" s="40">
        <v>1384</v>
      </c>
      <c r="M156" s="40">
        <v>1384</v>
      </c>
      <c r="N156" s="40">
        <v>1384</v>
      </c>
      <c r="O156" s="35">
        <v>1384</v>
      </c>
      <c r="P156" s="35">
        <v>1384</v>
      </c>
    </row>
    <row r="157" spans="1:16" ht="15" customHeight="1">
      <c r="A157" s="73"/>
      <c r="B157" s="53"/>
      <c r="C157" s="53"/>
      <c r="D157" s="53"/>
      <c r="E157" s="114"/>
      <c r="F157" s="15">
        <v>974</v>
      </c>
      <c r="G157" s="17" t="s">
        <v>16</v>
      </c>
      <c r="H157" s="17" t="s">
        <v>13</v>
      </c>
      <c r="I157" s="15">
        <v>6</v>
      </c>
      <c r="J157" s="26">
        <v>7024</v>
      </c>
      <c r="K157" s="15">
        <v>121</v>
      </c>
      <c r="L157" s="40">
        <v>482.8</v>
      </c>
      <c r="M157" s="40">
        <v>482.8</v>
      </c>
      <c r="N157" s="40">
        <v>482.8</v>
      </c>
      <c r="O157" s="35">
        <v>482.8</v>
      </c>
      <c r="P157" s="35">
        <v>482.8</v>
      </c>
    </row>
    <row r="158" spans="1:16" ht="21.75" customHeight="1">
      <c r="A158" s="73"/>
      <c r="B158" s="53"/>
      <c r="C158" s="53"/>
      <c r="D158" s="53"/>
      <c r="E158" s="114"/>
      <c r="F158" s="15">
        <v>974</v>
      </c>
      <c r="G158" s="17" t="s">
        <v>16</v>
      </c>
      <c r="H158" s="17" t="s">
        <v>13</v>
      </c>
      <c r="I158" s="15">
        <v>6</v>
      </c>
      <c r="J158" s="26">
        <v>7024</v>
      </c>
      <c r="K158" s="15">
        <v>121</v>
      </c>
      <c r="L158" s="40">
        <v>146</v>
      </c>
      <c r="M158" s="40">
        <v>146</v>
      </c>
      <c r="N158" s="40">
        <v>146</v>
      </c>
      <c r="O158" s="35">
        <v>146</v>
      </c>
      <c r="P158" s="35">
        <v>146</v>
      </c>
    </row>
    <row r="159" spans="1:16" ht="15" customHeight="1">
      <c r="A159" s="73"/>
      <c r="B159" s="53"/>
      <c r="C159" s="53"/>
      <c r="D159" s="53"/>
      <c r="E159" s="114"/>
      <c r="F159" s="15">
        <v>974</v>
      </c>
      <c r="G159" s="17" t="s">
        <v>16</v>
      </c>
      <c r="H159" s="17" t="s">
        <v>13</v>
      </c>
      <c r="I159" s="15">
        <v>6</v>
      </c>
      <c r="J159" s="26">
        <v>7024</v>
      </c>
      <c r="K159" s="15">
        <v>244</v>
      </c>
      <c r="L159" s="40">
        <v>11.2</v>
      </c>
      <c r="M159" s="40">
        <v>11.2</v>
      </c>
      <c r="N159" s="40">
        <v>11.2</v>
      </c>
      <c r="O159" s="35">
        <v>11.2</v>
      </c>
      <c r="P159" s="35">
        <v>11.2</v>
      </c>
    </row>
    <row r="160" spans="1:16" ht="15" customHeight="1">
      <c r="A160" s="73"/>
      <c r="B160" s="53"/>
      <c r="C160" s="53"/>
      <c r="D160" s="53"/>
      <c r="E160" s="114"/>
      <c r="F160" s="15">
        <v>974</v>
      </c>
      <c r="G160" s="15">
        <v>1004</v>
      </c>
      <c r="H160" s="17" t="s">
        <v>13</v>
      </c>
      <c r="I160" s="15">
        <v>6</v>
      </c>
      <c r="J160" s="15">
        <v>5131</v>
      </c>
      <c r="K160" s="15">
        <v>313</v>
      </c>
      <c r="L160" s="40">
        <v>569</v>
      </c>
      <c r="M160" s="40">
        <v>607</v>
      </c>
      <c r="N160" s="40">
        <v>649</v>
      </c>
      <c r="O160" s="35">
        <v>649</v>
      </c>
      <c r="P160" s="35">
        <v>649</v>
      </c>
    </row>
    <row r="161" spans="1:16" ht="15" customHeight="1">
      <c r="A161" s="73"/>
      <c r="B161" s="53"/>
      <c r="C161" s="53"/>
      <c r="D161" s="53"/>
      <c r="E161" s="114"/>
      <c r="F161" s="15">
        <v>974</v>
      </c>
      <c r="G161" s="15">
        <v>1004</v>
      </c>
      <c r="H161" s="17" t="s">
        <v>13</v>
      </c>
      <c r="I161" s="15">
        <v>6</v>
      </c>
      <c r="J161" s="15">
        <v>1001</v>
      </c>
      <c r="K161" s="15">
        <v>313</v>
      </c>
      <c r="L161" s="40">
        <v>2772</v>
      </c>
      <c r="M161" s="40">
        <v>2772</v>
      </c>
      <c r="N161" s="40">
        <v>2772</v>
      </c>
      <c r="O161" s="35">
        <v>2772</v>
      </c>
      <c r="P161" s="35">
        <v>2772</v>
      </c>
    </row>
    <row r="162" spans="1:16" ht="15" customHeight="1">
      <c r="A162" s="73"/>
      <c r="B162" s="53"/>
      <c r="C162" s="53"/>
      <c r="D162" s="53"/>
      <c r="E162" s="114"/>
      <c r="F162" s="15">
        <v>974</v>
      </c>
      <c r="G162" s="15">
        <v>1004</v>
      </c>
      <c r="H162" s="17" t="s">
        <v>13</v>
      </c>
      <c r="I162" s="15">
        <v>6</v>
      </c>
      <c r="J162" s="15">
        <v>7400</v>
      </c>
      <c r="K162" s="15">
        <v>313</v>
      </c>
      <c r="L162" s="40">
        <v>2039</v>
      </c>
      <c r="M162" s="40">
        <v>2039</v>
      </c>
      <c r="N162" s="40">
        <v>2039</v>
      </c>
      <c r="O162" s="35">
        <v>2039</v>
      </c>
      <c r="P162" s="35">
        <v>2039</v>
      </c>
    </row>
    <row r="163" spans="1:16" ht="15" customHeight="1">
      <c r="A163" s="73"/>
      <c r="B163" s="53"/>
      <c r="C163" s="53"/>
      <c r="D163" s="53"/>
      <c r="E163" s="114"/>
      <c r="F163" s="15">
        <v>974</v>
      </c>
      <c r="G163" s="15">
        <v>1004</v>
      </c>
      <c r="H163" s="17" t="s">
        <v>13</v>
      </c>
      <c r="I163" s="15">
        <v>6</v>
      </c>
      <c r="J163" s="15">
        <v>7400</v>
      </c>
      <c r="K163" s="15">
        <v>313</v>
      </c>
      <c r="L163" s="40">
        <v>17642</v>
      </c>
      <c r="M163" s="40">
        <v>17642</v>
      </c>
      <c r="N163" s="40">
        <v>17642</v>
      </c>
      <c r="O163" s="35">
        <v>17642</v>
      </c>
      <c r="P163" s="35">
        <v>17642</v>
      </c>
    </row>
    <row r="164" spans="1:16" ht="15" customHeight="1">
      <c r="A164" s="73"/>
      <c r="B164" s="53"/>
      <c r="C164" s="53"/>
      <c r="D164" s="53"/>
      <c r="E164" s="114"/>
      <c r="F164" s="15">
        <v>974</v>
      </c>
      <c r="G164" s="15">
        <v>1004</v>
      </c>
      <c r="H164" s="17" t="s">
        <v>13</v>
      </c>
      <c r="I164" s="15">
        <v>6</v>
      </c>
      <c r="J164" s="15">
        <v>7012</v>
      </c>
      <c r="K164" s="15">
        <v>313</v>
      </c>
      <c r="L164" s="40">
        <v>1078</v>
      </c>
      <c r="M164" s="40">
        <v>1078</v>
      </c>
      <c r="N164" s="40">
        <v>1078</v>
      </c>
      <c r="O164" s="35">
        <v>1078</v>
      </c>
      <c r="P164" s="35">
        <v>1078</v>
      </c>
    </row>
    <row r="165" spans="1:16" ht="15" customHeight="1">
      <c r="A165" s="74"/>
      <c r="B165" s="54"/>
      <c r="C165" s="54"/>
      <c r="D165" s="54"/>
      <c r="E165" s="115"/>
      <c r="F165" s="15">
        <v>974</v>
      </c>
      <c r="G165" s="15">
        <v>1004</v>
      </c>
      <c r="H165" s="17" t="s">
        <v>13</v>
      </c>
      <c r="I165" s="15">
        <v>6</v>
      </c>
      <c r="J165" s="15">
        <v>7013</v>
      </c>
      <c r="K165" s="15">
        <v>313</v>
      </c>
      <c r="L165" s="40">
        <v>132</v>
      </c>
      <c r="M165" s="40">
        <v>132</v>
      </c>
      <c r="N165" s="40">
        <v>132</v>
      </c>
      <c r="O165" s="35">
        <v>132</v>
      </c>
      <c r="P165" s="35">
        <v>132</v>
      </c>
    </row>
    <row r="166" spans="1:8" ht="15" customHeight="1">
      <c r="A166" s="1"/>
      <c r="H166" s="11"/>
    </row>
    <row r="167" spans="1:14" ht="47.25" customHeight="1">
      <c r="A167" s="116" t="s">
        <v>74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</row>
  </sheetData>
  <sheetProtection/>
  <mergeCells count="166">
    <mergeCell ref="B143:B165"/>
    <mergeCell ref="C143:C165"/>
    <mergeCell ref="D143:D165"/>
    <mergeCell ref="E143:E165"/>
    <mergeCell ref="E71:E73"/>
    <mergeCell ref="C74:C82"/>
    <mergeCell ref="D74:D82"/>
    <mergeCell ref="E74:E82"/>
    <mergeCell ref="C71:C73"/>
    <mergeCell ref="D71:D73"/>
    <mergeCell ref="N114:N115"/>
    <mergeCell ref="I112:I113"/>
    <mergeCell ref="J112:J113"/>
    <mergeCell ref="K112:K113"/>
    <mergeCell ref="L112:L113"/>
    <mergeCell ref="M112:M113"/>
    <mergeCell ref="N112:N113"/>
    <mergeCell ref="L114:L115"/>
    <mergeCell ref="M114:M115"/>
    <mergeCell ref="C53:C66"/>
    <mergeCell ref="D53:D66"/>
    <mergeCell ref="E53:E66"/>
    <mergeCell ref="C67:C69"/>
    <mergeCell ref="D67:D69"/>
    <mergeCell ref="E67:E69"/>
    <mergeCell ref="H112:H113"/>
    <mergeCell ref="I109:I111"/>
    <mergeCell ref="J109:J111"/>
    <mergeCell ref="A167:N167"/>
    <mergeCell ref="C5:D5"/>
    <mergeCell ref="C9:C20"/>
    <mergeCell ref="D9:D20"/>
    <mergeCell ref="C21:C29"/>
    <mergeCell ref="D21:D29"/>
    <mergeCell ref="E5:E6"/>
    <mergeCell ref="E9:E20"/>
    <mergeCell ref="B117:B139"/>
    <mergeCell ref="C117:C139"/>
    <mergeCell ref="I114:I115"/>
    <mergeCell ref="J114:J115"/>
    <mergeCell ref="K114:K115"/>
    <mergeCell ref="A114:A115"/>
    <mergeCell ref="B114:B115"/>
    <mergeCell ref="F114:F115"/>
    <mergeCell ref="G114:G115"/>
    <mergeCell ref="A112:A113"/>
    <mergeCell ref="B112:B113"/>
    <mergeCell ref="F112:F113"/>
    <mergeCell ref="A143:A165"/>
    <mergeCell ref="D117:D139"/>
    <mergeCell ref="E117:E139"/>
    <mergeCell ref="B140:B142"/>
    <mergeCell ref="C140:C142"/>
    <mergeCell ref="D140:D142"/>
    <mergeCell ref="E140:E142"/>
    <mergeCell ref="A117:A139"/>
    <mergeCell ref="H114:H115"/>
    <mergeCell ref="C114:C115"/>
    <mergeCell ref="D114:D115"/>
    <mergeCell ref="E114:E115"/>
    <mergeCell ref="G112:G113"/>
    <mergeCell ref="C112:C113"/>
    <mergeCell ref="D112:D113"/>
    <mergeCell ref="E112:E113"/>
    <mergeCell ref="N83:N86"/>
    <mergeCell ref="A93:A96"/>
    <mergeCell ref="B93:B96"/>
    <mergeCell ref="C83:C86"/>
    <mergeCell ref="D83:D86"/>
    <mergeCell ref="E83:E86"/>
    <mergeCell ref="C93:C96"/>
    <mergeCell ref="D93:D96"/>
    <mergeCell ref="E93:E96"/>
    <mergeCell ref="N109:N111"/>
    <mergeCell ref="A109:A111"/>
    <mergeCell ref="B109:B111"/>
    <mergeCell ref="F109:F111"/>
    <mergeCell ref="G109:G111"/>
    <mergeCell ref="H109:H111"/>
    <mergeCell ref="C109:C111"/>
    <mergeCell ref="D109:D111"/>
    <mergeCell ref="E109:E111"/>
    <mergeCell ref="K109:K111"/>
    <mergeCell ref="M77:M80"/>
    <mergeCell ref="G77:G80"/>
    <mergeCell ref="H77:H80"/>
    <mergeCell ref="I77:I80"/>
    <mergeCell ref="J77:J80"/>
    <mergeCell ref="M109:M111"/>
    <mergeCell ref="J83:J86"/>
    <mergeCell ref="K83:K86"/>
    <mergeCell ref="L83:L86"/>
    <mergeCell ref="M83:M86"/>
    <mergeCell ref="L109:L111"/>
    <mergeCell ref="N77:N80"/>
    <mergeCell ref="A83:A92"/>
    <mergeCell ref="B83:B92"/>
    <mergeCell ref="F83:F86"/>
    <mergeCell ref="G83:G86"/>
    <mergeCell ref="H83:H86"/>
    <mergeCell ref="I83:I86"/>
    <mergeCell ref="F77:F80"/>
    <mergeCell ref="K77:K80"/>
    <mergeCell ref="L77:L80"/>
    <mergeCell ref="A71:A73"/>
    <mergeCell ref="B71:B73"/>
    <mergeCell ref="A74:A82"/>
    <mergeCell ref="B74:B82"/>
    <mergeCell ref="A53:A66"/>
    <mergeCell ref="B53:B66"/>
    <mergeCell ref="A67:A69"/>
    <mergeCell ref="B67:B69"/>
    <mergeCell ref="M33:M34"/>
    <mergeCell ref="N33:N34"/>
    <mergeCell ref="A33:A52"/>
    <mergeCell ref="B33:B52"/>
    <mergeCell ref="F33:F34"/>
    <mergeCell ref="G33:G34"/>
    <mergeCell ref="H33:H34"/>
    <mergeCell ref="C33:C52"/>
    <mergeCell ref="D33:D52"/>
    <mergeCell ref="J33:J34"/>
    <mergeCell ref="B30:B32"/>
    <mergeCell ref="E33:E52"/>
    <mergeCell ref="I33:I34"/>
    <mergeCell ref="L33:L34"/>
    <mergeCell ref="K33:K34"/>
    <mergeCell ref="E21:E29"/>
    <mergeCell ref="C30:C32"/>
    <mergeCell ref="F7:K7"/>
    <mergeCell ref="A9:A20"/>
    <mergeCell ref="B9:B20"/>
    <mergeCell ref="D30:D32"/>
    <mergeCell ref="E30:E32"/>
    <mergeCell ref="A21:A29"/>
    <mergeCell ref="B21:B29"/>
    <mergeCell ref="A30:A32"/>
    <mergeCell ref="L1:N1"/>
    <mergeCell ref="A3:N3"/>
    <mergeCell ref="A5:A6"/>
    <mergeCell ref="B5:B6"/>
    <mergeCell ref="F5:F6"/>
    <mergeCell ref="G5:G6"/>
    <mergeCell ref="H5:H6"/>
    <mergeCell ref="I5:I6"/>
    <mergeCell ref="J5:J6"/>
    <mergeCell ref="K5:K6"/>
    <mergeCell ref="O114:O115"/>
    <mergeCell ref="P114:P115"/>
    <mergeCell ref="O83:O86"/>
    <mergeCell ref="P83:P86"/>
    <mergeCell ref="O109:O111"/>
    <mergeCell ref="P109:P111"/>
    <mergeCell ref="O112:O113"/>
    <mergeCell ref="P112:P113"/>
    <mergeCell ref="L5:P5"/>
    <mergeCell ref="C103:C106"/>
    <mergeCell ref="B103:B106"/>
    <mergeCell ref="A103:A106"/>
    <mergeCell ref="E99:E102"/>
    <mergeCell ref="D99:D102"/>
    <mergeCell ref="C99:C102"/>
    <mergeCell ref="B99:B102"/>
    <mergeCell ref="A99:A102"/>
    <mergeCell ref="E103:E106"/>
    <mergeCell ref="D103:D106"/>
  </mergeCells>
  <printOptions/>
  <pageMargins left="0.49" right="0.15748031496062992" top="0.35433070866141736" bottom="0.2362204724409449" header="0.1968503937007874" footer="0.1968503937007874"/>
  <pageSetup horizontalDpi="180" verticalDpi="180" orientation="landscape" paperSize="9" scale="80" r:id="rId1"/>
  <headerFooter alignWithMargins="0">
    <oddHeader>&amp;R&amp;[&amp;P+35&amp;]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2013-11-08T12:39:08Z</dcterms:modified>
  <cp:category/>
  <cp:version/>
  <cp:contentType/>
  <cp:contentStatus/>
</cp:coreProperties>
</file>